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<sst xmlns="http://schemas.openxmlformats.org/spreadsheetml/2006/main" count="207" uniqueCount="119">
  <si>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</si>
  <si>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</si>
  <si>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</si>
  <si>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</si>
  <si>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</si>
  <si>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</si>
  <si>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</si>
  <si>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</si>
  <si>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</si>
  <si>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</si>
  <si>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</si>
  <si>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</si>
  <si>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Libero</t>
  </si>
  <si>
    <t>Roberto</t>
  </si>
  <si>
    <t>Trail dei Monti Simbruini</t>
  </si>
  <si>
    <t>Daniele</t>
  </si>
  <si>
    <t>Parks Trail Promotion</t>
  </si>
  <si>
    <t>Stefano</t>
  </si>
  <si>
    <t>Mirco</t>
  </si>
  <si>
    <t>Sebastiani</t>
  </si>
  <si>
    <t>Fabrizio</t>
  </si>
  <si>
    <t>Atletica Abruzzo L'Aquila</t>
  </si>
  <si>
    <t>Claudio</t>
  </si>
  <si>
    <t>Runcard</t>
  </si>
  <si>
    <t>Raffaele</t>
  </si>
  <si>
    <t>Paolo</t>
  </si>
  <si>
    <t>Giuseppe</t>
  </si>
  <si>
    <t>Pietro</t>
  </si>
  <si>
    <t>Francesco</t>
  </si>
  <si>
    <t>Marco</t>
  </si>
  <si>
    <t>Alessandro</t>
  </si>
  <si>
    <t>Fornari</t>
  </si>
  <si>
    <t>Antonella</t>
  </si>
  <si>
    <t>Lorenzo</t>
  </si>
  <si>
    <t>Checchi</t>
  </si>
  <si>
    <t>Marciatori Simbruini</t>
  </si>
  <si>
    <t>Massimo</t>
  </si>
  <si>
    <t>Alessandri</t>
  </si>
  <si>
    <t>Lattanzi</t>
  </si>
  <si>
    <t>Patrizia</t>
  </si>
  <si>
    <t>Daniela</t>
  </si>
  <si>
    <t>3ª edizione</t>
  </si>
  <si>
    <t>Vannoli</t>
  </si>
  <si>
    <t>Under45</t>
  </si>
  <si>
    <t>Mica</t>
  </si>
  <si>
    <t>Over45</t>
  </si>
  <si>
    <t>Rifondazione Podistica</t>
  </si>
  <si>
    <t>Farris</t>
  </si>
  <si>
    <t>free runners lariano</t>
  </si>
  <si>
    <t>Lozzi</t>
  </si>
  <si>
    <t>Ivan</t>
  </si>
  <si>
    <t>Maugliani</t>
  </si>
  <si>
    <t>Davide</t>
  </si>
  <si>
    <t>Atletica Vicovaro</t>
  </si>
  <si>
    <t>Lupi</t>
  </si>
  <si>
    <t>Gianmario</t>
  </si>
  <si>
    <t>Gruppo Sciatori Subiaco</t>
  </si>
  <si>
    <t>Pellis</t>
  </si>
  <si>
    <t>Calcaterra Sport</t>
  </si>
  <si>
    <t>Tullio</t>
  </si>
  <si>
    <t>Pitocco</t>
  </si>
  <si>
    <t>Atletica citta dei papi</t>
  </si>
  <si>
    <t>Mirella</t>
  </si>
  <si>
    <t>Diego</t>
  </si>
  <si>
    <t>Cat Sport Roma</t>
  </si>
  <si>
    <t>Tozzi</t>
  </si>
  <si>
    <t>GMS Subiaco</t>
  </si>
  <si>
    <t>Casula</t>
  </si>
  <si>
    <t>Gismondi</t>
  </si>
  <si>
    <t>Winter Sport Subiaco</t>
  </si>
  <si>
    <t>Micozzi</t>
  </si>
  <si>
    <t>A.S.D. Sportlacum</t>
  </si>
  <si>
    <t>Trastulli</t>
  </si>
  <si>
    <t>Tiger Team</t>
  </si>
  <si>
    <t>Mastropietro</t>
  </si>
  <si>
    <t>Pietrogiacomi</t>
  </si>
  <si>
    <t>Runner Pike Acuto</t>
  </si>
  <si>
    <t>Campani</t>
  </si>
  <si>
    <t>Lino</t>
  </si>
  <si>
    <t>Sempronio</t>
  </si>
  <si>
    <t>Emanuele</t>
  </si>
  <si>
    <t>Mancuso</t>
  </si>
  <si>
    <t>Fabio</t>
  </si>
  <si>
    <t>SS Lazio Atletica</t>
  </si>
  <si>
    <t>Vignola</t>
  </si>
  <si>
    <t>Cristiana</t>
  </si>
  <si>
    <t>Fabbiano</t>
  </si>
  <si>
    <t>Cinzia</t>
  </si>
  <si>
    <t>Centro Fitness Montello</t>
  </si>
  <si>
    <t>ASD Gruppo Marciatori</t>
  </si>
  <si>
    <t>Bellucci</t>
  </si>
  <si>
    <t>Gianluigi</t>
  </si>
  <si>
    <t>Cianfarani</t>
  </si>
  <si>
    <t>Cristina</t>
  </si>
  <si>
    <t>Amatori Velletri</t>
  </si>
  <si>
    <t>Orlandi</t>
  </si>
  <si>
    <t>Vigili del Fuoco RM</t>
  </si>
  <si>
    <t>Golino</t>
  </si>
  <si>
    <t>Gracili</t>
  </si>
  <si>
    <t>GS Lital</t>
  </si>
  <si>
    <t>Cugini</t>
  </si>
  <si>
    <t>Stoica</t>
  </si>
  <si>
    <t>Titiana Mariana</t>
  </si>
  <si>
    <t>Claudia</t>
  </si>
  <si>
    <t>Cruciani</t>
  </si>
  <si>
    <t>Giovanni</t>
  </si>
  <si>
    <t>Caliciotti</t>
  </si>
  <si>
    <t>Franca</t>
  </si>
  <si>
    <t>Cellucci</t>
  </si>
  <si>
    <t>Venerino</t>
  </si>
  <si>
    <t>Abbadini</t>
  </si>
  <si>
    <t>Gentile</t>
  </si>
  <si>
    <t>Santori</t>
  </si>
  <si>
    <t>Silvia</t>
  </si>
  <si>
    <t>Running Evolution Colonna</t>
  </si>
  <si>
    <t>Di cicco</t>
  </si>
  <si>
    <t>Trail Santa Chelidonia</t>
  </si>
  <si>
    <t>Parco dei Monti Simbruini - Subiaco (RM) Italia</t>
  </si>
  <si>
    <t>Domenica 10/09/2017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</si>
</sst>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15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1" applyNumberFormat="0" applyAlignment="0" applyProtection="0"/>
    <xf numFmtId="0" fontId="9" fillId="35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9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7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3" borderId="0" applyNumberFormat="0" applyBorder="0" applyAlignment="0" applyProtection="0"/>
    <xf numFmtId="0" fontId="22" fillId="5" borderId="0" applyNumberFormat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21" fontId="25" fillId="0" borderId="27" xfId="0" applyNumberFormat="1" applyFont="1" applyFill="1" applyBorder="1" applyAlignment="1">
      <alignment horizontal="center" vertical="center"/>
    </xf>
    <xf numFmtId="21" fontId="25" fillId="0" borderId="28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/>
    </xf>
    <xf numFmtId="21" fontId="25" fillId="0" borderId="30" xfId="0" applyNumberFormat="1" applyFont="1" applyFill="1" applyBorder="1" applyAlignment="1">
      <alignment horizontal="center" vertical="center"/>
    </xf>
    <xf numFmtId="21" fontId="25" fillId="0" borderId="31" xfId="0" applyNumberFormat="1" applyFont="1" applyFill="1" applyBorder="1" applyAlignment="1">
      <alignment horizontal="center" vertical="center"/>
    </xf>
    <xf numFmtId="0" fontId="27" fillId="55" borderId="32" xfId="0" applyFont="1" applyFill="1" applyBorder="1" applyAlignment="1">
      <alignment vertical="center"/>
    </xf>
    <xf numFmtId="0" fontId="27" fillId="55" borderId="33" xfId="0" applyFont="1" applyFill="1" applyBorder="1" applyAlignment="1">
      <alignment vertical="center"/>
    </xf>
    <xf numFmtId="0" fontId="27" fillId="55" borderId="33" xfId="0" applyFont="1" applyFill="1" applyBorder="1" applyAlignment="1">
      <alignment horizontal="center" vertical="center"/>
    </xf>
    <xf numFmtId="164" fontId="27" fillId="55" borderId="34" xfId="0" applyNumberFormat="1" applyFont="1" applyFill="1" applyBorder="1" applyAlignment="1">
      <alignment horizontal="center" vertical="center"/>
    </xf>
    <xf numFmtId="1" fontId="28" fillId="56" borderId="35" xfId="0" applyNumberFormat="1" applyFont="1" applyFill="1" applyBorder="1" applyAlignment="1">
      <alignment horizontal="center" vertical="center" wrapText="1"/>
    </xf>
    <xf numFmtId="1" fontId="29" fillId="56" borderId="36" xfId="0" applyNumberFormat="1" applyFont="1" applyFill="1" applyBorder="1" applyAlignment="1">
      <alignment horizontal="center" vertical="center" wrapText="1"/>
    </xf>
    <xf numFmtId="0" fontId="29" fillId="56" borderId="36" xfId="0" applyFont="1" applyFill="1" applyBorder="1" applyAlignment="1">
      <alignment horizontal="center" vertical="center" wrapText="1"/>
    </xf>
    <xf numFmtId="0" fontId="28" fillId="56" borderId="36" xfId="0" applyFont="1" applyFill="1" applyBorder="1" applyAlignment="1">
      <alignment horizontal="center" vertical="center" wrapText="1"/>
    </xf>
    <xf numFmtId="21" fontId="29" fillId="56" borderId="36" xfId="0" applyNumberFormat="1" applyFont="1" applyFill="1" applyBorder="1" applyAlignment="1">
      <alignment horizontal="center" vertical="center" wrapText="1"/>
    </xf>
    <xf numFmtId="0" fontId="30" fillId="56" borderId="36" xfId="0" applyFont="1" applyFill="1" applyBorder="1" applyAlignment="1">
      <alignment horizontal="center" vertical="center" wrapText="1"/>
    </xf>
    <xf numFmtId="0" fontId="30" fillId="56" borderId="37" xfId="0" applyFont="1" applyFill="1" applyBorder="1" applyAlignment="1">
      <alignment horizontal="center" vertical="center" wrapText="1"/>
    </xf>
    <xf numFmtId="1" fontId="28" fillId="56" borderId="32" xfId="0" applyNumberFormat="1" applyFont="1" applyFill="1" applyBorder="1" applyAlignment="1">
      <alignment horizontal="center" vertical="center" wrapText="1"/>
    </xf>
    <xf numFmtId="0" fontId="28" fillId="56" borderId="33" xfId="0" applyFont="1" applyFill="1" applyBorder="1" applyAlignment="1">
      <alignment horizontal="center" vertical="center" wrapText="1"/>
    </xf>
    <xf numFmtId="0" fontId="29" fillId="56" borderId="34" xfId="0" applyFont="1" applyFill="1" applyBorder="1" applyAlignment="1">
      <alignment horizontal="center" vertical="center" wrapText="1"/>
    </xf>
    <xf numFmtId="1" fontId="28" fillId="56" borderId="38" xfId="0" applyNumberFormat="1" applyFont="1" applyFill="1" applyBorder="1" applyAlignment="1">
      <alignment horizontal="center" vertical="center" wrapText="1"/>
    </xf>
    <xf numFmtId="0" fontId="28" fillId="56" borderId="39" xfId="0" applyFont="1" applyFill="1" applyBorder="1" applyAlignment="1">
      <alignment horizontal="center" vertical="center" wrapText="1"/>
    </xf>
    <xf numFmtId="0" fontId="29" fillId="56" borderId="40" xfId="0" applyFont="1" applyFill="1" applyBorder="1" applyAlignment="1">
      <alignment horizontal="center" vertical="center" wrapText="1"/>
    </xf>
    <xf numFmtId="0" fontId="1" fillId="56" borderId="41" xfId="0" applyFont="1" applyFill="1" applyBorder="1" applyAlignment="1">
      <alignment horizontal="center" vertical="center"/>
    </xf>
    <xf numFmtId="0" fontId="1" fillId="56" borderId="42" xfId="0" applyFont="1" applyFill="1" applyBorder="1" applyAlignment="1">
      <alignment horizontal="center" vertical="center"/>
    </xf>
    <xf numFmtId="0" fontId="1" fillId="56" borderId="43" xfId="0" applyFont="1" applyFill="1" applyBorder="1" applyAlignment="1">
      <alignment horizontal="center" vertical="center"/>
    </xf>
    <xf numFmtId="0" fontId="26" fillId="56" borderId="44" xfId="0" applyFont="1" applyFill="1" applyBorder="1" applyAlignment="1">
      <alignment horizontal="center" vertical="center"/>
    </xf>
    <xf numFmtId="0" fontId="26" fillId="56" borderId="0" xfId="0" applyFont="1" applyFill="1" applyBorder="1" applyAlignment="1">
      <alignment horizontal="center" vertical="center"/>
    </xf>
    <xf numFmtId="0" fontId="26" fillId="56" borderId="45" xfId="0" applyFont="1" applyFill="1" applyBorder="1" applyAlignment="1">
      <alignment horizontal="center" vertical="center"/>
    </xf>
    <xf numFmtId="0" fontId="6" fillId="56" borderId="41" xfId="0" applyFont="1" applyFill="1" applyBorder="1" applyAlignment="1">
      <alignment horizontal="center" vertical="center" wrapText="1"/>
    </xf>
    <xf numFmtId="0" fontId="6" fillId="56" borderId="42" xfId="0" applyFont="1" applyFill="1" applyBorder="1" applyAlignment="1">
      <alignment horizontal="center" vertical="center" wrapText="1"/>
    </xf>
    <xf numFmtId="0" fontId="6" fillId="56" borderId="43" xfId="0" applyFont="1" applyFill="1" applyBorder="1" applyAlignment="1">
      <alignment horizontal="center" vertical="center" wrapText="1"/>
    </xf>
    <xf numFmtId="0" fontId="28" fillId="55" borderId="44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45" xfId="0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27" xfId="0" applyNumberFormat="1" applyFont="1" applyFill="1" applyBorder="1" applyAlignment="1">
      <alignment horizontal="center" vertical="center"/>
    </xf>
    <xf numFmtId="181" fontId="25" fillId="0" borderId="30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vertical="center"/>
    </xf>
    <xf numFmtId="0" fontId="25" fillId="0" borderId="48" xfId="0" applyNumberFormat="1" applyFont="1" applyFill="1" applyBorder="1" applyAlignment="1">
      <alignment vertical="center"/>
    </xf>
    <xf numFmtId="0" fontId="25" fillId="0" borderId="49" xfId="0" applyNumberFormat="1" applyFont="1" applyFill="1" applyBorder="1" applyAlignment="1">
      <alignment vertical="center"/>
    </xf>
    <xf numFmtId="0" fontId="25" fillId="0" borderId="50" xfId="0" applyNumberFormat="1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3" t="s">
        <v>116</v>
      </c>
      <c r="B1" s="44"/>
      <c r="C1" s="44"/>
      <c r="D1" s="44"/>
      <c r="E1" s="44"/>
      <c r="F1" s="44"/>
      <c r="G1" s="44"/>
      <c r="H1" s="44"/>
      <c r="I1" s="45"/>
    </row>
    <row r="2" spans="1:9" ht="24" customHeight="1">
      <c r="A2" s="46" t="s">
        <v>41</v>
      </c>
      <c r="B2" s="47"/>
      <c r="C2" s="47"/>
      <c r="D2" s="47"/>
      <c r="E2" s="47"/>
      <c r="F2" s="47"/>
      <c r="G2" s="47"/>
      <c r="H2" s="47"/>
      <c r="I2" s="48"/>
    </row>
    <row r="3" spans="1:9" ht="24" customHeight="1">
      <c r="A3" s="26"/>
      <c r="B3" s="27" t="s">
        <v>117</v>
      </c>
      <c r="C3" s="27"/>
      <c r="D3" s="27"/>
      <c r="E3" s="27" t="s">
        <v>118</v>
      </c>
      <c r="F3" s="28"/>
      <c r="G3" s="27"/>
      <c r="H3" s="28" t="s">
        <v>0</v>
      </c>
      <c r="I3" s="29">
        <v>13</v>
      </c>
    </row>
    <row r="4" spans="1:9" ht="24" customHeight="1">
      <c r="A4" s="30" t="s">
        <v>1</v>
      </c>
      <c r="B4" s="31" t="s">
        <v>2</v>
      </c>
      <c r="C4" s="32" t="s">
        <v>3</v>
      </c>
      <c r="D4" s="32" t="s">
        <v>4</v>
      </c>
      <c r="E4" s="33" t="s">
        <v>5</v>
      </c>
      <c r="F4" s="34" t="s">
        <v>9</v>
      </c>
      <c r="G4" s="32" t="s">
        <v>6</v>
      </c>
      <c r="H4" s="35" t="s">
        <v>7</v>
      </c>
      <c r="I4" s="36" t="s">
        <v>8</v>
      </c>
    </row>
    <row r="5" spans="1:9" s="3" customFormat="1" ht="18" customHeight="1">
      <c r="A5" s="7">
        <v>1</v>
      </c>
      <c r="B5" s="19" t="s">
        <v>42</v>
      </c>
      <c r="C5" s="19" t="s">
        <v>20</v>
      </c>
      <c r="D5" s="8" t="s">
        <v>43</v>
      </c>
      <c r="E5" s="19" t="s">
        <v>14</v>
      </c>
      <c r="F5" s="55">
        <v>0.05054398148148148</v>
      </c>
      <c r="G5" s="8" t="str">
        <f>TEXT(INT((HOUR(F5)*3600+MINUTE(F5)*60+SECOND(F5))/$I$3/60),"0")&amp;"."&amp;TEXT(MOD((HOUR(F5)*3600+MINUTE(F5)*60+SECOND(F5))/$I$3,60),"00")&amp;"/km"</f>
        <v>5.36/km</v>
      </c>
      <c r="H5" s="9">
        <f>F5-$F$5</f>
        <v>0</v>
      </c>
      <c r="I5" s="10">
        <f>F5-INDEX($F$5:$F$375,MATCH(D5,$D$5:$D$375,0))</f>
        <v>0</v>
      </c>
    </row>
    <row r="6" spans="1:9" s="3" customFormat="1" ht="18" customHeight="1">
      <c r="A6" s="15">
        <v>2</v>
      </c>
      <c r="B6" s="20" t="s">
        <v>44</v>
      </c>
      <c r="C6" s="20" t="s">
        <v>17</v>
      </c>
      <c r="D6" s="16" t="s">
        <v>45</v>
      </c>
      <c r="E6" s="20" t="s">
        <v>46</v>
      </c>
      <c r="F6" s="56">
        <v>0.05143518518518519</v>
      </c>
      <c r="G6" s="16" t="str">
        <f aca="true" t="shared" si="0" ref="G6:G21">TEXT(INT((HOUR(F6)*3600+MINUTE(F6)*60+SECOND(F6))/$I$3/60),"0")&amp;"."&amp;TEXT(MOD((HOUR(F6)*3600+MINUTE(F6)*60+SECOND(F6))/$I$3,60),"00")&amp;"/km"</f>
        <v>5.42/km</v>
      </c>
      <c r="H6" s="17">
        <f aca="true" t="shared" si="1" ref="H6:H21">F6-$F$5</f>
        <v>0.0008912037037037066</v>
      </c>
      <c r="I6" s="18">
        <f>F6-INDEX($F$5:$F$375,MATCH(D6,$D$5:$D$375,0))</f>
        <v>0</v>
      </c>
    </row>
    <row r="7" spans="1:9" s="3" customFormat="1" ht="18" customHeight="1">
      <c r="A7" s="15">
        <v>3</v>
      </c>
      <c r="B7" s="20" t="s">
        <v>47</v>
      </c>
      <c r="C7" s="20" t="s">
        <v>36</v>
      </c>
      <c r="D7" s="16" t="s">
        <v>45</v>
      </c>
      <c r="E7" s="20" t="s">
        <v>48</v>
      </c>
      <c r="F7" s="56">
        <v>0.05188657407407407</v>
      </c>
      <c r="G7" s="16" t="str">
        <f t="shared" si="0"/>
        <v>5.45/km</v>
      </c>
      <c r="H7" s="17">
        <f t="shared" si="1"/>
        <v>0.0013425925925925897</v>
      </c>
      <c r="I7" s="18">
        <f>F7-INDEX($F$5:$F$375,MATCH(D7,$D$5:$D$375,0))</f>
        <v>0.0004513888888888831</v>
      </c>
    </row>
    <row r="8" spans="1:9" s="3" customFormat="1" ht="18" customHeight="1">
      <c r="A8" s="15">
        <v>4</v>
      </c>
      <c r="B8" s="20" t="s">
        <v>49</v>
      </c>
      <c r="C8" s="20" t="s">
        <v>50</v>
      </c>
      <c r="D8" s="16" t="s">
        <v>43</v>
      </c>
      <c r="E8" s="20" t="s">
        <v>14</v>
      </c>
      <c r="F8" s="56">
        <v>0.05196759259259259</v>
      </c>
      <c r="G8" s="16" t="str">
        <f t="shared" si="0"/>
        <v>5.45/km</v>
      </c>
      <c r="H8" s="17">
        <f t="shared" si="1"/>
        <v>0.0014236111111111116</v>
      </c>
      <c r="I8" s="18">
        <f>F8-INDEX($F$5:$F$375,MATCH(D8,$D$5:$D$375,0))</f>
        <v>0.0014236111111111116</v>
      </c>
    </row>
    <row r="9" spans="1:9" s="3" customFormat="1" ht="18" customHeight="1">
      <c r="A9" s="15">
        <v>5</v>
      </c>
      <c r="B9" s="20" t="s">
        <v>51</v>
      </c>
      <c r="C9" s="20" t="s">
        <v>52</v>
      </c>
      <c r="D9" s="16" t="s">
        <v>43</v>
      </c>
      <c r="E9" s="20" t="s">
        <v>53</v>
      </c>
      <c r="F9" s="56">
        <v>0.052488425925925924</v>
      </c>
      <c r="G9" s="16" t="str">
        <f t="shared" si="0"/>
        <v>5.49/km</v>
      </c>
      <c r="H9" s="17">
        <f t="shared" si="1"/>
        <v>0.001944444444444443</v>
      </c>
      <c r="I9" s="18">
        <f>F9-INDEX($F$5:$F$375,MATCH(D9,$D$5:$D$375,0))</f>
        <v>0.001944444444444443</v>
      </c>
    </row>
    <row r="10" spans="1:9" s="3" customFormat="1" ht="18" customHeight="1">
      <c r="A10" s="15">
        <v>6</v>
      </c>
      <c r="B10" s="20" t="s">
        <v>54</v>
      </c>
      <c r="C10" s="20" t="s">
        <v>55</v>
      </c>
      <c r="D10" s="16" t="s">
        <v>43</v>
      </c>
      <c r="E10" s="20" t="s">
        <v>56</v>
      </c>
      <c r="F10" s="56">
        <v>0.05627314814814815</v>
      </c>
      <c r="G10" s="16" t="str">
        <f t="shared" si="0"/>
        <v>6.14/km</v>
      </c>
      <c r="H10" s="17">
        <f t="shared" si="1"/>
        <v>0.005729166666666667</v>
      </c>
      <c r="I10" s="18">
        <f>F10-INDEX($F$5:$F$375,MATCH(D10,$D$5:$D$375,0))</f>
        <v>0.005729166666666667</v>
      </c>
    </row>
    <row r="11" spans="1:9" s="3" customFormat="1" ht="18" customHeight="1">
      <c r="A11" s="15">
        <v>7</v>
      </c>
      <c r="B11" s="20" t="s">
        <v>57</v>
      </c>
      <c r="C11" s="20" t="s">
        <v>25</v>
      </c>
      <c r="D11" s="16" t="s">
        <v>43</v>
      </c>
      <c r="E11" s="20" t="s">
        <v>58</v>
      </c>
      <c r="F11" s="56">
        <v>0.05717592592592593</v>
      </c>
      <c r="G11" s="16" t="str">
        <f t="shared" si="0"/>
        <v>6.20/km</v>
      </c>
      <c r="H11" s="17">
        <f t="shared" si="1"/>
        <v>0.006631944444444447</v>
      </c>
      <c r="I11" s="18">
        <f>F11-INDEX($F$5:$F$375,MATCH(D11,$D$5:$D$375,0))</f>
        <v>0.006631944444444447</v>
      </c>
    </row>
    <row r="12" spans="1:9" s="3" customFormat="1" ht="18" customHeight="1">
      <c r="A12" s="15">
        <v>8</v>
      </c>
      <c r="B12" s="20" t="s">
        <v>19</v>
      </c>
      <c r="C12" s="20" t="s">
        <v>20</v>
      </c>
      <c r="D12" s="16" t="s">
        <v>45</v>
      </c>
      <c r="E12" s="20" t="s">
        <v>21</v>
      </c>
      <c r="F12" s="56">
        <v>0.05724537037037037</v>
      </c>
      <c r="G12" s="16" t="str">
        <f t="shared" si="0"/>
        <v>6.20/km</v>
      </c>
      <c r="H12" s="17">
        <f t="shared" si="1"/>
        <v>0.006701388888888889</v>
      </c>
      <c r="I12" s="18">
        <f>F12-INDEX($F$5:$F$375,MATCH(D12,$D$5:$D$375,0))</f>
        <v>0.005810185185185182</v>
      </c>
    </row>
    <row r="13" spans="1:9" s="3" customFormat="1" ht="18" customHeight="1">
      <c r="A13" s="15">
        <v>9</v>
      </c>
      <c r="B13" s="20" t="s">
        <v>38</v>
      </c>
      <c r="C13" s="20" t="s">
        <v>59</v>
      </c>
      <c r="D13" s="16" t="s">
        <v>43</v>
      </c>
      <c r="E13" s="20" t="s">
        <v>16</v>
      </c>
      <c r="F13" s="56">
        <v>0.057812499999999996</v>
      </c>
      <c r="G13" s="16" t="str">
        <f t="shared" si="0"/>
        <v>6.24/km</v>
      </c>
      <c r="H13" s="17">
        <f t="shared" si="1"/>
        <v>0.0072685185185185144</v>
      </c>
      <c r="I13" s="18">
        <f>F13-INDEX($F$5:$F$375,MATCH(D13,$D$5:$D$375,0))</f>
        <v>0.0072685185185185144</v>
      </c>
    </row>
    <row r="14" spans="1:9" s="3" customFormat="1" ht="18" customHeight="1">
      <c r="A14" s="15">
        <v>10</v>
      </c>
      <c r="B14" s="20" t="s">
        <v>60</v>
      </c>
      <c r="C14" s="20" t="s">
        <v>18</v>
      </c>
      <c r="D14" s="16" t="s">
        <v>43</v>
      </c>
      <c r="E14" s="20" t="s">
        <v>61</v>
      </c>
      <c r="F14" s="56">
        <v>0.057847222222222223</v>
      </c>
      <c r="G14" s="16" t="str">
        <f t="shared" si="0"/>
        <v>6.24/km</v>
      </c>
      <c r="H14" s="17">
        <f t="shared" si="1"/>
        <v>0.007303240740740742</v>
      </c>
      <c r="I14" s="18">
        <f>F14-INDEX($F$5:$F$375,MATCH(D14,$D$5:$D$375,0))</f>
        <v>0.007303240740740742</v>
      </c>
    </row>
    <row r="15" spans="1:9" s="3" customFormat="1" ht="18" customHeight="1">
      <c r="A15" s="15">
        <v>11</v>
      </c>
      <c r="B15" s="20" t="s">
        <v>62</v>
      </c>
      <c r="C15" s="20" t="s">
        <v>63</v>
      </c>
      <c r="D15" s="16" t="s">
        <v>43</v>
      </c>
      <c r="E15" s="20" t="s">
        <v>64</v>
      </c>
      <c r="F15" s="56">
        <v>0.058032407407407414</v>
      </c>
      <c r="G15" s="16" t="str">
        <f t="shared" si="0"/>
        <v>6.26/km</v>
      </c>
      <c r="H15" s="17">
        <f t="shared" si="1"/>
        <v>0.007488425925925933</v>
      </c>
      <c r="I15" s="18">
        <f>F15-INDEX($F$5:$F$375,MATCH(D15,$D$5:$D$375,0))</f>
        <v>0.007488425925925933</v>
      </c>
    </row>
    <row r="16" spans="1:9" s="3" customFormat="1" ht="18" customHeight="1">
      <c r="A16" s="15">
        <v>12</v>
      </c>
      <c r="B16" s="20" t="s">
        <v>65</v>
      </c>
      <c r="C16" s="20" t="s">
        <v>29</v>
      </c>
      <c r="D16" s="16" t="s">
        <v>43</v>
      </c>
      <c r="E16" s="20" t="s">
        <v>66</v>
      </c>
      <c r="F16" s="56">
        <v>0.06207175925925926</v>
      </c>
      <c r="G16" s="16" t="str">
        <f t="shared" si="0"/>
        <v>6.53/km</v>
      </c>
      <c r="H16" s="17">
        <f t="shared" si="1"/>
        <v>0.011527777777777776</v>
      </c>
      <c r="I16" s="18">
        <f>F16-INDEX($F$5:$F$375,MATCH(D16,$D$5:$D$375,0))</f>
        <v>0.011527777777777776</v>
      </c>
    </row>
    <row r="17" spans="1:9" s="3" customFormat="1" ht="18" customHeight="1">
      <c r="A17" s="15">
        <v>13</v>
      </c>
      <c r="B17" s="20" t="s">
        <v>67</v>
      </c>
      <c r="C17" s="20" t="s">
        <v>13</v>
      </c>
      <c r="D17" s="16" t="s">
        <v>45</v>
      </c>
      <c r="E17" s="20" t="s">
        <v>46</v>
      </c>
      <c r="F17" s="56">
        <v>0.06346064814814815</v>
      </c>
      <c r="G17" s="16" t="str">
        <f t="shared" si="0"/>
        <v>7.02/km</v>
      </c>
      <c r="H17" s="17">
        <f t="shared" si="1"/>
        <v>0.012916666666666674</v>
      </c>
      <c r="I17" s="18">
        <f>F17-INDEX($F$5:$F$375,MATCH(D17,$D$5:$D$375,0))</f>
        <v>0.012025462962962967</v>
      </c>
    </row>
    <row r="18" spans="1:9" s="3" customFormat="1" ht="18" customHeight="1">
      <c r="A18" s="15">
        <v>14</v>
      </c>
      <c r="B18" s="20" t="s">
        <v>68</v>
      </c>
      <c r="C18" s="20" t="s">
        <v>26</v>
      </c>
      <c r="D18" s="16" t="s">
        <v>45</v>
      </c>
      <c r="E18" s="20" t="s">
        <v>69</v>
      </c>
      <c r="F18" s="56">
        <v>0.06350694444444445</v>
      </c>
      <c r="G18" s="16" t="str">
        <f t="shared" si="0"/>
        <v>7.02/km</v>
      </c>
      <c r="H18" s="17">
        <f t="shared" si="1"/>
        <v>0.012962962962962968</v>
      </c>
      <c r="I18" s="18">
        <f>F18-INDEX($F$5:$F$375,MATCH(D18,$D$5:$D$375,0))</f>
        <v>0.012071759259259261</v>
      </c>
    </row>
    <row r="19" spans="1:9" s="3" customFormat="1" ht="18" customHeight="1">
      <c r="A19" s="15">
        <v>15</v>
      </c>
      <c r="B19" s="20" t="s">
        <v>70</v>
      </c>
      <c r="C19" s="20" t="s">
        <v>30</v>
      </c>
      <c r="D19" s="16" t="s">
        <v>45</v>
      </c>
      <c r="E19" s="20" t="s">
        <v>71</v>
      </c>
      <c r="F19" s="56">
        <v>0.06496527777777777</v>
      </c>
      <c r="G19" s="16" t="str">
        <f t="shared" si="0"/>
        <v>7.12/km</v>
      </c>
      <c r="H19" s="17">
        <f t="shared" si="1"/>
        <v>0.014421296296296293</v>
      </c>
      <c r="I19" s="18">
        <f>F19-INDEX($F$5:$F$375,MATCH(D19,$D$5:$D$375,0))</f>
        <v>0.013530092592592587</v>
      </c>
    </row>
    <row r="20" spans="1:9" s="3" customFormat="1" ht="18" customHeight="1">
      <c r="A20" s="15">
        <v>16</v>
      </c>
      <c r="B20" s="20" t="s">
        <v>72</v>
      </c>
      <c r="C20" s="20" t="s">
        <v>33</v>
      </c>
      <c r="D20" s="16" t="s">
        <v>43</v>
      </c>
      <c r="E20" s="20" t="s">
        <v>73</v>
      </c>
      <c r="F20" s="56">
        <v>0.06527777777777778</v>
      </c>
      <c r="G20" s="16" t="str">
        <f t="shared" si="0"/>
        <v>7.14/km</v>
      </c>
      <c r="H20" s="17">
        <f t="shared" si="1"/>
        <v>0.0147337962962963</v>
      </c>
      <c r="I20" s="18">
        <f>F20-INDEX($F$5:$F$375,MATCH(D20,$D$5:$D$375,0))</f>
        <v>0.0147337962962963</v>
      </c>
    </row>
    <row r="21" spans="1:9" ht="18" customHeight="1">
      <c r="A21" s="15">
        <v>17</v>
      </c>
      <c r="B21" s="20" t="s">
        <v>74</v>
      </c>
      <c r="C21" s="20" t="s">
        <v>28</v>
      </c>
      <c r="D21" s="16" t="s">
        <v>43</v>
      </c>
      <c r="E21" s="20" t="s">
        <v>23</v>
      </c>
      <c r="F21" s="56">
        <v>0.06539351851851852</v>
      </c>
      <c r="G21" s="16" t="str">
        <f t="shared" si="0"/>
        <v>7.15/km</v>
      </c>
      <c r="H21" s="17">
        <f t="shared" si="1"/>
        <v>0.014849537037037036</v>
      </c>
      <c r="I21" s="18">
        <f>F21-INDEX($F$5:$F$375,MATCH(D21,$D$5:$D$375,0))</f>
        <v>0.014849537037037036</v>
      </c>
    </row>
    <row r="22" spans="1:9" ht="18" customHeight="1">
      <c r="A22" s="15">
        <v>18</v>
      </c>
      <c r="B22" s="20" t="s">
        <v>75</v>
      </c>
      <c r="C22" s="20" t="s">
        <v>15</v>
      </c>
      <c r="D22" s="16" t="s">
        <v>43</v>
      </c>
      <c r="E22" s="20" t="s">
        <v>76</v>
      </c>
      <c r="F22" s="56">
        <v>0.0659375</v>
      </c>
      <c r="G22" s="16" t="str">
        <f aca="true" t="shared" si="2" ref="G22:G28">TEXT(INT((HOUR(F22)*3600+MINUTE(F22)*60+SECOND(F22))/$I$3/60),"0")&amp;"."&amp;TEXT(MOD((HOUR(F22)*3600+MINUTE(F22)*60+SECOND(F22))/$I$3,60),"00")&amp;"/km"</f>
        <v>7.18/km</v>
      </c>
      <c r="H22" s="17">
        <f aca="true" t="shared" si="3" ref="H22:H28">F22-$F$5</f>
        <v>0.015393518518518515</v>
      </c>
      <c r="I22" s="18">
        <f>F22-INDEX($F$5:$F$375,MATCH(D22,$D$5:$D$375,0))</f>
        <v>0.015393518518518515</v>
      </c>
    </row>
    <row r="23" spans="1:9" ht="18" customHeight="1">
      <c r="A23" s="15">
        <v>19</v>
      </c>
      <c r="B23" s="20" t="s">
        <v>77</v>
      </c>
      <c r="C23" s="20" t="s">
        <v>78</v>
      </c>
      <c r="D23" s="16" t="s">
        <v>45</v>
      </c>
      <c r="E23" s="20" t="s">
        <v>35</v>
      </c>
      <c r="F23" s="56">
        <v>0.0664351851851852</v>
      </c>
      <c r="G23" s="16" t="str">
        <f t="shared" si="2"/>
        <v>7.22/km</v>
      </c>
      <c r="H23" s="17">
        <f t="shared" si="3"/>
        <v>0.015891203703703713</v>
      </c>
      <c r="I23" s="18">
        <f>F23-INDEX($F$5:$F$375,MATCH(D23,$D$5:$D$375,0))</f>
        <v>0.015000000000000006</v>
      </c>
    </row>
    <row r="24" spans="1:9" ht="18" customHeight="1">
      <c r="A24" s="15">
        <v>20</v>
      </c>
      <c r="B24" s="20" t="s">
        <v>79</v>
      </c>
      <c r="C24" s="20" t="s">
        <v>80</v>
      </c>
      <c r="D24" s="16" t="s">
        <v>43</v>
      </c>
      <c r="E24" s="20" t="s">
        <v>12</v>
      </c>
      <c r="F24" s="56">
        <v>0.0678125</v>
      </c>
      <c r="G24" s="16" t="str">
        <f t="shared" si="2"/>
        <v>7.31/km</v>
      </c>
      <c r="H24" s="17">
        <f t="shared" si="3"/>
        <v>0.017268518518518516</v>
      </c>
      <c r="I24" s="18">
        <f>F24-INDEX($F$5:$F$375,MATCH(D24,$D$5:$D$375,0))</f>
        <v>0.017268518518518516</v>
      </c>
    </row>
    <row r="25" spans="1:9" ht="18" customHeight="1">
      <c r="A25" s="15">
        <v>21</v>
      </c>
      <c r="B25" s="20" t="s">
        <v>81</v>
      </c>
      <c r="C25" s="20" t="s">
        <v>82</v>
      </c>
      <c r="D25" s="16" t="s">
        <v>43</v>
      </c>
      <c r="E25" s="20" t="s">
        <v>83</v>
      </c>
      <c r="F25" s="56">
        <v>0.06916666666666667</v>
      </c>
      <c r="G25" s="16" t="str">
        <f t="shared" si="2"/>
        <v>7.40/km</v>
      </c>
      <c r="H25" s="17">
        <f t="shared" si="3"/>
        <v>0.018622685185185187</v>
      </c>
      <c r="I25" s="18">
        <f>F25-INDEX($F$5:$F$375,MATCH(D25,$D$5:$D$375,0))</f>
        <v>0.018622685185185187</v>
      </c>
    </row>
    <row r="26" spans="1:9" ht="18" customHeight="1">
      <c r="A26" s="15">
        <v>22</v>
      </c>
      <c r="B26" s="20" t="s">
        <v>84</v>
      </c>
      <c r="C26" s="20" t="s">
        <v>85</v>
      </c>
      <c r="D26" s="16" t="s">
        <v>43</v>
      </c>
      <c r="E26" s="20" t="s">
        <v>46</v>
      </c>
      <c r="F26" s="56">
        <v>0.07057870370370371</v>
      </c>
      <c r="G26" s="16" t="str">
        <f t="shared" si="2"/>
        <v>7.49/km</v>
      </c>
      <c r="H26" s="17">
        <f t="shared" si="3"/>
        <v>0.02003472222222223</v>
      </c>
      <c r="I26" s="18">
        <f>F26-INDEX($F$5:$F$375,MATCH(D26,$D$5:$D$375,0))</f>
        <v>0.02003472222222223</v>
      </c>
    </row>
    <row r="27" spans="1:9" ht="18" customHeight="1">
      <c r="A27" s="15">
        <v>23</v>
      </c>
      <c r="B27" s="20" t="s">
        <v>86</v>
      </c>
      <c r="C27" s="20" t="s">
        <v>87</v>
      </c>
      <c r="D27" s="16" t="s">
        <v>43</v>
      </c>
      <c r="E27" s="20" t="s">
        <v>88</v>
      </c>
      <c r="F27" s="56">
        <v>0.07100694444444444</v>
      </c>
      <c r="G27" s="16" t="str">
        <f t="shared" si="2"/>
        <v>7.52/km</v>
      </c>
      <c r="H27" s="17">
        <f t="shared" si="3"/>
        <v>0.02046296296296296</v>
      </c>
      <c r="I27" s="18">
        <f>F27-INDEX($F$5:$F$375,MATCH(D27,$D$5:$D$375,0))</f>
        <v>0.02046296296296296</v>
      </c>
    </row>
    <row r="28" spans="1:9" ht="18" customHeight="1">
      <c r="A28" s="15">
        <v>24</v>
      </c>
      <c r="B28" s="20" t="s">
        <v>34</v>
      </c>
      <c r="C28" s="20" t="s">
        <v>20</v>
      </c>
      <c r="D28" s="16" t="s">
        <v>45</v>
      </c>
      <c r="E28" s="20" t="s">
        <v>89</v>
      </c>
      <c r="F28" s="56">
        <v>0.07185185185185185</v>
      </c>
      <c r="G28" s="16" t="str">
        <f t="shared" si="2"/>
        <v>7.58/km</v>
      </c>
      <c r="H28" s="17">
        <f t="shared" si="3"/>
        <v>0.021307870370370366</v>
      </c>
      <c r="I28" s="18">
        <f>F28-INDEX($F$5:$F$375,MATCH(D28,$D$5:$D$375,0))</f>
        <v>0.02041666666666666</v>
      </c>
    </row>
    <row r="29" spans="1:9" ht="18" customHeight="1">
      <c r="A29" s="15">
        <v>25</v>
      </c>
      <c r="B29" s="20" t="s">
        <v>90</v>
      </c>
      <c r="C29" s="20" t="s">
        <v>91</v>
      </c>
      <c r="D29" s="16" t="s">
        <v>43</v>
      </c>
      <c r="E29" s="20" t="s">
        <v>76</v>
      </c>
      <c r="F29" s="56">
        <v>0.07378472222222222</v>
      </c>
      <c r="G29" s="16" t="str">
        <f aca="true" t="shared" si="4" ref="G29:G40">TEXT(INT((HOUR(F29)*3600+MINUTE(F29)*60+SECOND(F29))/$I$3/60),"0")&amp;"."&amp;TEXT(MOD((HOUR(F29)*3600+MINUTE(F29)*60+SECOND(F29))/$I$3,60),"00")&amp;"/km"</f>
        <v>8.10/km</v>
      </c>
      <c r="H29" s="17">
        <f aca="true" t="shared" si="5" ref="H29:H40">F29-$F$5</f>
        <v>0.023240740740740742</v>
      </c>
      <c r="I29" s="18">
        <f>F29-INDEX($F$5:$F$375,MATCH(D29,$D$5:$D$375,0))</f>
        <v>0.023240740740740742</v>
      </c>
    </row>
    <row r="30" spans="1:9" ht="18" customHeight="1">
      <c r="A30" s="15">
        <v>26</v>
      </c>
      <c r="B30" s="20" t="s">
        <v>92</v>
      </c>
      <c r="C30" s="20" t="s">
        <v>93</v>
      </c>
      <c r="D30" s="16" t="s">
        <v>45</v>
      </c>
      <c r="E30" s="20" t="s">
        <v>94</v>
      </c>
      <c r="F30" s="56">
        <v>0.07613425925925926</v>
      </c>
      <c r="G30" s="16" t="str">
        <f t="shared" si="4"/>
        <v>8.26/km</v>
      </c>
      <c r="H30" s="17">
        <f t="shared" si="5"/>
        <v>0.02559027777777778</v>
      </c>
      <c r="I30" s="18">
        <f>F30-INDEX($F$5:$F$375,MATCH(D30,$D$5:$D$375,0))</f>
        <v>0.024699074074074075</v>
      </c>
    </row>
    <row r="31" spans="1:9" ht="18" customHeight="1">
      <c r="A31" s="15">
        <v>27</v>
      </c>
      <c r="B31" s="20" t="s">
        <v>95</v>
      </c>
      <c r="C31" s="20" t="s">
        <v>22</v>
      </c>
      <c r="D31" s="16" t="s">
        <v>43</v>
      </c>
      <c r="E31" s="20" t="s">
        <v>96</v>
      </c>
      <c r="F31" s="56">
        <v>0.07694444444444444</v>
      </c>
      <c r="G31" s="16" t="str">
        <f t="shared" si="4"/>
        <v>8.31/km</v>
      </c>
      <c r="H31" s="17">
        <f t="shared" si="5"/>
        <v>0.02640046296296296</v>
      </c>
      <c r="I31" s="18">
        <f>F31-INDEX($F$5:$F$375,MATCH(D31,$D$5:$D$375,0))</f>
        <v>0.02640046296296296</v>
      </c>
    </row>
    <row r="32" spans="1:9" ht="18" customHeight="1">
      <c r="A32" s="15">
        <v>28</v>
      </c>
      <c r="B32" s="20" t="s">
        <v>97</v>
      </c>
      <c r="C32" s="20" t="s">
        <v>13</v>
      </c>
      <c r="D32" s="16" t="s">
        <v>43</v>
      </c>
      <c r="E32" s="20" t="s">
        <v>23</v>
      </c>
      <c r="F32" s="56">
        <v>0.0769675925925926</v>
      </c>
      <c r="G32" s="16" t="str">
        <f t="shared" si="4"/>
        <v>8.32/km</v>
      </c>
      <c r="H32" s="17">
        <f t="shared" si="5"/>
        <v>0.02642361111111112</v>
      </c>
      <c r="I32" s="18">
        <f>F32-INDEX($F$5:$F$375,MATCH(D32,$D$5:$D$375,0))</f>
        <v>0.02642361111111112</v>
      </c>
    </row>
    <row r="33" spans="1:9" ht="18" customHeight="1">
      <c r="A33" s="15">
        <v>29</v>
      </c>
      <c r="B33" s="20" t="s">
        <v>98</v>
      </c>
      <c r="C33" s="20" t="s">
        <v>27</v>
      </c>
      <c r="D33" s="16" t="s">
        <v>45</v>
      </c>
      <c r="E33" s="20" t="s">
        <v>99</v>
      </c>
      <c r="F33" s="56">
        <v>0.08335648148148149</v>
      </c>
      <c r="G33" s="16" t="str">
        <f t="shared" si="4"/>
        <v>9.14/km</v>
      </c>
      <c r="H33" s="17">
        <f t="shared" si="5"/>
        <v>0.03281250000000001</v>
      </c>
      <c r="I33" s="18">
        <f>F33-INDEX($F$5:$F$375,MATCH(D33,$D$5:$D$375,0))</f>
        <v>0.0319212962962963</v>
      </c>
    </row>
    <row r="34" spans="1:9" ht="18" customHeight="1">
      <c r="A34" s="15">
        <v>30</v>
      </c>
      <c r="B34" s="20" t="s">
        <v>100</v>
      </c>
      <c r="C34" s="20" t="s">
        <v>32</v>
      </c>
      <c r="D34" s="16" t="s">
        <v>45</v>
      </c>
      <c r="E34" s="20" t="s">
        <v>94</v>
      </c>
      <c r="F34" s="56">
        <v>0.08416666666666667</v>
      </c>
      <c r="G34" s="16" t="str">
        <f t="shared" si="4"/>
        <v>9.19/km</v>
      </c>
      <c r="H34" s="17">
        <f t="shared" si="5"/>
        <v>0.033622685185185186</v>
      </c>
      <c r="I34" s="18">
        <f>F34-INDEX($F$5:$F$375,MATCH(D34,$D$5:$D$375,0))</f>
        <v>0.03273148148148148</v>
      </c>
    </row>
    <row r="35" spans="1:9" ht="18" customHeight="1">
      <c r="A35" s="15">
        <v>31</v>
      </c>
      <c r="B35" s="20" t="s">
        <v>101</v>
      </c>
      <c r="C35" s="20" t="s">
        <v>102</v>
      </c>
      <c r="D35" s="16" t="s">
        <v>45</v>
      </c>
      <c r="E35" s="20" t="s">
        <v>12</v>
      </c>
      <c r="F35" s="56">
        <v>0.08437499999999999</v>
      </c>
      <c r="G35" s="16" t="str">
        <f t="shared" si="4"/>
        <v>9.21/km</v>
      </c>
      <c r="H35" s="17">
        <f t="shared" si="5"/>
        <v>0.03383101851851851</v>
      </c>
      <c r="I35" s="18">
        <f>F35-INDEX($F$5:$F$375,MATCH(D35,$D$5:$D$375,0))</f>
        <v>0.032939814814814804</v>
      </c>
    </row>
    <row r="36" spans="1:9" ht="18" customHeight="1">
      <c r="A36" s="15">
        <v>32</v>
      </c>
      <c r="B36" s="20" t="s">
        <v>34</v>
      </c>
      <c r="C36" s="20" t="s">
        <v>103</v>
      </c>
      <c r="D36" s="16" t="s">
        <v>43</v>
      </c>
      <c r="E36" s="20" t="s">
        <v>12</v>
      </c>
      <c r="F36" s="56">
        <v>0.08444444444444445</v>
      </c>
      <c r="G36" s="16" t="str">
        <f t="shared" si="4"/>
        <v>9.21/km</v>
      </c>
      <c r="H36" s="17">
        <f t="shared" si="5"/>
        <v>0.033900462962962966</v>
      </c>
      <c r="I36" s="18">
        <f>F36-INDEX($F$5:$F$375,MATCH(D36,$D$5:$D$375,0))</f>
        <v>0.033900462962962966</v>
      </c>
    </row>
    <row r="37" spans="1:9" ht="18" customHeight="1">
      <c r="A37" s="15">
        <v>33</v>
      </c>
      <c r="B37" s="20" t="s">
        <v>104</v>
      </c>
      <c r="C37" s="20" t="s">
        <v>105</v>
      </c>
      <c r="D37" s="16" t="s">
        <v>43</v>
      </c>
      <c r="E37" s="20" t="s">
        <v>12</v>
      </c>
      <c r="F37" s="56">
        <v>0.08446759259259258</v>
      </c>
      <c r="G37" s="16" t="str">
        <f t="shared" si="4"/>
        <v>9.21/km</v>
      </c>
      <c r="H37" s="17">
        <f t="shared" si="5"/>
        <v>0.0339236111111111</v>
      </c>
      <c r="I37" s="18">
        <f>F37-INDEX($F$5:$F$375,MATCH(D37,$D$5:$D$375,0))</f>
        <v>0.0339236111111111</v>
      </c>
    </row>
    <row r="38" spans="1:9" ht="18" customHeight="1">
      <c r="A38" s="15">
        <v>34</v>
      </c>
      <c r="B38" s="20" t="s">
        <v>106</v>
      </c>
      <c r="C38" s="20" t="s">
        <v>107</v>
      </c>
      <c r="D38" s="16" t="s">
        <v>45</v>
      </c>
      <c r="E38" s="20" t="s">
        <v>94</v>
      </c>
      <c r="F38" s="56">
        <v>0.08596064814814815</v>
      </c>
      <c r="G38" s="16" t="str">
        <f t="shared" si="4"/>
        <v>9.31/km</v>
      </c>
      <c r="H38" s="17">
        <f t="shared" si="5"/>
        <v>0.035416666666666666</v>
      </c>
      <c r="I38" s="18">
        <f>F38-INDEX($F$5:$F$375,MATCH(D38,$D$5:$D$375,0))</f>
        <v>0.03452546296296296</v>
      </c>
    </row>
    <row r="39" spans="1:9" ht="18" customHeight="1">
      <c r="A39" s="15">
        <v>35</v>
      </c>
      <c r="B39" s="20" t="s">
        <v>108</v>
      </c>
      <c r="C39" s="20" t="s">
        <v>109</v>
      </c>
      <c r="D39" s="16" t="s">
        <v>45</v>
      </c>
      <c r="E39" s="20" t="s">
        <v>94</v>
      </c>
      <c r="F39" s="56">
        <v>0.08597222222222223</v>
      </c>
      <c r="G39" s="16" t="str">
        <f t="shared" si="4"/>
        <v>9.31/km</v>
      </c>
      <c r="H39" s="17">
        <f t="shared" si="5"/>
        <v>0.035428240740740746</v>
      </c>
      <c r="I39" s="18">
        <f>F39-INDEX($F$5:$F$375,MATCH(D39,$D$5:$D$375,0))</f>
        <v>0.03453703703703704</v>
      </c>
    </row>
    <row r="40" spans="1:9" ht="18" customHeight="1">
      <c r="A40" s="15">
        <v>36</v>
      </c>
      <c r="B40" s="20" t="s">
        <v>110</v>
      </c>
      <c r="C40" s="20" t="s">
        <v>40</v>
      </c>
      <c r="D40" s="16" t="s">
        <v>45</v>
      </c>
      <c r="E40" s="20" t="s">
        <v>94</v>
      </c>
      <c r="F40" s="56">
        <v>0.08664351851851852</v>
      </c>
      <c r="G40" s="16" t="str">
        <f t="shared" si="4"/>
        <v>9.36/km</v>
      </c>
      <c r="H40" s="17">
        <f t="shared" si="5"/>
        <v>0.03609953703703704</v>
      </c>
      <c r="I40" s="18">
        <f>F40-INDEX($F$5:$F$375,MATCH(D40,$D$5:$D$375,0))</f>
        <v>0.035208333333333335</v>
      </c>
    </row>
    <row r="41" spans="1:9" ht="18" customHeight="1">
      <c r="A41" s="15">
        <v>37</v>
      </c>
      <c r="B41" s="20" t="s">
        <v>31</v>
      </c>
      <c r="C41" s="20" t="s">
        <v>39</v>
      </c>
      <c r="D41" s="16" t="s">
        <v>45</v>
      </c>
      <c r="E41" s="20" t="s">
        <v>16</v>
      </c>
      <c r="F41" s="56">
        <v>0.08738425925925926</v>
      </c>
      <c r="G41" s="16" t="str">
        <f>TEXT(INT((HOUR(F41)*3600+MINUTE(F41)*60+SECOND(F41))/$I$3/60),"0")&amp;"."&amp;TEXT(MOD((HOUR(F41)*3600+MINUTE(F41)*60+SECOND(F41))/$I$3,60),"00")&amp;"/km"</f>
        <v>9.41/km</v>
      </c>
      <c r="H41" s="17">
        <f>F41-$F$5</f>
        <v>0.03684027777777778</v>
      </c>
      <c r="I41" s="18">
        <f>F41-INDEX($F$5:$F$375,MATCH(D41,$D$5:$D$375,0))</f>
        <v>0.03594907407407407</v>
      </c>
    </row>
    <row r="42" spans="1:9" ht="18" customHeight="1">
      <c r="A42" s="15">
        <v>38</v>
      </c>
      <c r="B42" s="20" t="s">
        <v>111</v>
      </c>
      <c r="C42" s="20" t="s">
        <v>27</v>
      </c>
      <c r="D42" s="16" t="s">
        <v>43</v>
      </c>
      <c r="E42" s="20" t="s">
        <v>12</v>
      </c>
      <c r="F42" s="56">
        <v>0.08873842592592592</v>
      </c>
      <c r="G42" s="16" t="str">
        <f>TEXT(INT((HOUR(F42)*3600+MINUTE(F42)*60+SECOND(F42))/$I$3/60),"0")&amp;"."&amp;TEXT(MOD((HOUR(F42)*3600+MINUTE(F42)*60+SECOND(F42))/$I$3,60),"00")&amp;"/km"</f>
        <v>9.50/km</v>
      </c>
      <c r="H42" s="17">
        <f>F42-$F$5</f>
        <v>0.038194444444444434</v>
      </c>
      <c r="I42" s="18">
        <f>F42-INDEX($F$5:$F$375,MATCH(D42,$D$5:$D$375,0))</f>
        <v>0.038194444444444434</v>
      </c>
    </row>
    <row r="43" spans="1:9" ht="18" customHeight="1">
      <c r="A43" s="15">
        <v>39</v>
      </c>
      <c r="B43" s="20" t="s">
        <v>112</v>
      </c>
      <c r="C43" s="20" t="s">
        <v>113</v>
      </c>
      <c r="D43" s="16" t="s">
        <v>45</v>
      </c>
      <c r="E43" s="20" t="s">
        <v>114</v>
      </c>
      <c r="F43" s="56">
        <v>0.10403935185185186</v>
      </c>
      <c r="G43" s="16" t="str">
        <f>TEXT(INT((HOUR(F43)*3600+MINUTE(F43)*60+SECOND(F43))/$I$3/60),"0")&amp;"."&amp;TEXT(MOD((HOUR(F43)*3600+MINUTE(F43)*60+SECOND(F43))/$I$3,60),"00")&amp;"/km"</f>
        <v>11.31/km</v>
      </c>
      <c r="H43" s="17">
        <f>F43-$F$5</f>
        <v>0.053495370370370374</v>
      </c>
      <c r="I43" s="18">
        <f>F43-INDEX($F$5:$F$375,MATCH(D43,$D$5:$D$375,0))</f>
        <v>0.05260416666666667</v>
      </c>
    </row>
    <row r="44" spans="1:9" ht="18" customHeight="1">
      <c r="A44" s="15">
        <v>40</v>
      </c>
      <c r="B44" s="20" t="s">
        <v>115</v>
      </c>
      <c r="C44" s="20" t="s">
        <v>24</v>
      </c>
      <c r="D44" s="16" t="s">
        <v>45</v>
      </c>
      <c r="E44" s="20" t="s">
        <v>114</v>
      </c>
      <c r="F44" s="56">
        <v>0.10403935185185186</v>
      </c>
      <c r="G44" s="16" t="str">
        <f>TEXT(INT((HOUR(F44)*3600+MINUTE(F44)*60+SECOND(F44))/$I$3/60),"0")&amp;"."&amp;TEXT(MOD((HOUR(F44)*3600+MINUTE(F44)*60+SECOND(F44))/$I$3,60),"00")&amp;"/km"</f>
        <v>11.31/km</v>
      </c>
      <c r="H44" s="17">
        <f>F44-$F$5</f>
        <v>0.053495370370370374</v>
      </c>
      <c r="I44" s="18">
        <f>F44-INDEX($F$5:$F$375,MATCH(D44,$D$5:$D$375,0))</f>
        <v>0.05260416666666667</v>
      </c>
    </row>
    <row r="45" spans="1:9" ht="18" customHeight="1">
      <c r="A45" s="21">
        <v>41</v>
      </c>
      <c r="B45" s="22" t="s">
        <v>37</v>
      </c>
      <c r="C45" s="22" t="s">
        <v>24</v>
      </c>
      <c r="D45" s="23" t="s">
        <v>43</v>
      </c>
      <c r="E45" s="22" t="s">
        <v>23</v>
      </c>
      <c r="F45" s="57">
        <v>0.10417824074074074</v>
      </c>
      <c r="G45" s="23" t="str">
        <f>TEXT(INT((HOUR(F45)*3600+MINUTE(F45)*60+SECOND(F45))/$I$3/60),"0")&amp;"."&amp;TEXT(MOD((HOUR(F45)*3600+MINUTE(F45)*60+SECOND(F45))/$I$3,60),"00")&amp;"/km"</f>
        <v>11.32/km</v>
      </c>
      <c r="H45" s="24">
        <f>F45-$F$5</f>
        <v>0.053634259259259257</v>
      </c>
      <c r="I45" s="25">
        <f>F45-INDEX($F$5:$F$375,MATCH(D45,$D$5:$D$375,0))</f>
        <v>0.053634259259259257</v>
      </c>
    </row>
  </sheetData>
  <sheetProtection/>
  <autoFilter ref="A4:I45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9" t="str">
        <f>Individuale!A1</f>
        <v>Trail Santa Chelidonia</v>
      </c>
      <c r="B1" s="50"/>
      <c r="C1" s="51"/>
    </row>
    <row r="2" spans="1:3" ht="24" customHeight="1">
      <c r="A2" s="52" t="str">
        <f>Individuale!B3</f>
        <v>Parco dei Monti Simbruini - Subiaco (RM) Italia</v>
      </c>
      <c r="B2" s="53"/>
      <c r="C2" s="54"/>
    </row>
    <row r="3" spans="1:3" ht="24" customHeight="1">
      <c r="A3" s="37"/>
      <c r="B3" s="38" t="s">
        <v>11</v>
      </c>
      <c r="C3" s="39">
        <f>SUM(C5:C834)</f>
        <v>41</v>
      </c>
    </row>
    <row r="4" spans="1:3" ht="24" customHeight="1">
      <c r="A4" s="40" t="s">
        <v>1</v>
      </c>
      <c r="B4" s="41" t="s">
        <v>5</v>
      </c>
      <c r="C4" s="42" t="s">
        <v>10</v>
      </c>
    </row>
    <row r="5" spans="1:3" ht="18" customHeight="1">
      <c r="A5" s="58">
        <v>1</v>
      </c>
      <c r="B5" s="59" t="s">
        <v>94</v>
      </c>
      <c r="C5" s="60">
        <v>5</v>
      </c>
    </row>
    <row r="6" spans="1:3" ht="18" customHeight="1">
      <c r="A6" s="11">
        <v>2</v>
      </c>
      <c r="B6" s="12" t="s">
        <v>12</v>
      </c>
      <c r="C6" s="61">
        <v>5</v>
      </c>
    </row>
    <row r="7" spans="1:3" ht="18" customHeight="1">
      <c r="A7" s="11">
        <v>3</v>
      </c>
      <c r="B7" s="12" t="s">
        <v>46</v>
      </c>
      <c r="C7" s="61">
        <v>3</v>
      </c>
    </row>
    <row r="8" spans="1:3" ht="18" customHeight="1">
      <c r="A8" s="11">
        <v>4</v>
      </c>
      <c r="B8" s="12" t="s">
        <v>23</v>
      </c>
      <c r="C8" s="61">
        <v>3</v>
      </c>
    </row>
    <row r="9" spans="1:3" ht="18" customHeight="1">
      <c r="A9" s="11">
        <v>5</v>
      </c>
      <c r="B9" s="12" t="s">
        <v>16</v>
      </c>
      <c r="C9" s="61">
        <v>2</v>
      </c>
    </row>
    <row r="10" spans="1:3" ht="18" customHeight="1">
      <c r="A10" s="11">
        <v>6</v>
      </c>
      <c r="B10" s="12" t="s">
        <v>76</v>
      </c>
      <c r="C10" s="61">
        <v>2</v>
      </c>
    </row>
    <row r="11" spans="1:3" ht="18" customHeight="1">
      <c r="A11" s="11">
        <v>7</v>
      </c>
      <c r="B11" s="12" t="s">
        <v>114</v>
      </c>
      <c r="C11" s="61">
        <v>2</v>
      </c>
    </row>
    <row r="12" spans="1:3" ht="18" customHeight="1">
      <c r="A12" s="11">
        <v>8</v>
      </c>
      <c r="B12" s="12" t="s">
        <v>14</v>
      </c>
      <c r="C12" s="61">
        <v>2</v>
      </c>
    </row>
    <row r="13" spans="1:3" ht="18" customHeight="1">
      <c r="A13" s="11">
        <v>9</v>
      </c>
      <c r="B13" s="12" t="s">
        <v>71</v>
      </c>
      <c r="C13" s="61">
        <v>1</v>
      </c>
    </row>
    <row r="14" spans="1:3" ht="18" customHeight="1">
      <c r="A14" s="11">
        <v>10</v>
      </c>
      <c r="B14" s="12" t="s">
        <v>89</v>
      </c>
      <c r="C14" s="61">
        <v>1</v>
      </c>
    </row>
    <row r="15" spans="1:3" ht="18" customHeight="1">
      <c r="A15" s="11">
        <v>11</v>
      </c>
      <c r="B15" s="12" t="s">
        <v>21</v>
      </c>
      <c r="C15" s="61">
        <v>1</v>
      </c>
    </row>
    <row r="16" spans="1:3" ht="18" customHeight="1">
      <c r="A16" s="11">
        <v>12</v>
      </c>
      <c r="B16" s="12" t="s">
        <v>61</v>
      </c>
      <c r="C16" s="61">
        <v>1</v>
      </c>
    </row>
    <row r="17" spans="1:3" ht="18" customHeight="1">
      <c r="A17" s="11">
        <v>13</v>
      </c>
      <c r="B17" s="12" t="s">
        <v>53</v>
      </c>
      <c r="C17" s="61">
        <v>1</v>
      </c>
    </row>
    <row r="18" spans="1:3" ht="18" customHeight="1">
      <c r="A18" s="11">
        <v>14</v>
      </c>
      <c r="B18" s="12" t="s">
        <v>58</v>
      </c>
      <c r="C18" s="61">
        <v>1</v>
      </c>
    </row>
    <row r="19" spans="1:3" ht="18" customHeight="1">
      <c r="A19" s="11">
        <v>15</v>
      </c>
      <c r="B19" s="12" t="s">
        <v>64</v>
      </c>
      <c r="C19" s="61">
        <v>1</v>
      </c>
    </row>
    <row r="20" spans="1:3" ht="18" customHeight="1">
      <c r="A20" s="11">
        <v>16</v>
      </c>
      <c r="B20" s="12" t="s">
        <v>88</v>
      </c>
      <c r="C20" s="61">
        <v>1</v>
      </c>
    </row>
    <row r="21" spans="1:3" ht="18" customHeight="1">
      <c r="A21" s="11">
        <v>17</v>
      </c>
      <c r="B21" s="12" t="s">
        <v>48</v>
      </c>
      <c r="C21" s="61">
        <v>1</v>
      </c>
    </row>
    <row r="22" spans="1:3" ht="18" customHeight="1">
      <c r="A22" s="11">
        <v>18</v>
      </c>
      <c r="B22" s="12" t="s">
        <v>66</v>
      </c>
      <c r="C22" s="61">
        <v>1</v>
      </c>
    </row>
    <row r="23" spans="1:3" ht="18" customHeight="1">
      <c r="A23" s="11">
        <v>19</v>
      </c>
      <c r="B23" s="12" t="s">
        <v>56</v>
      </c>
      <c r="C23" s="61">
        <v>1</v>
      </c>
    </row>
    <row r="24" spans="1:3" ht="18" customHeight="1">
      <c r="A24" s="11">
        <v>20</v>
      </c>
      <c r="B24" s="12" t="s">
        <v>99</v>
      </c>
      <c r="C24" s="61">
        <v>1</v>
      </c>
    </row>
    <row r="25" spans="1:3" ht="18" customHeight="1">
      <c r="A25" s="11">
        <v>21</v>
      </c>
      <c r="B25" s="12" t="s">
        <v>35</v>
      </c>
      <c r="C25" s="61">
        <v>1</v>
      </c>
    </row>
    <row r="26" spans="1:3" ht="18" customHeight="1">
      <c r="A26" s="11">
        <v>22</v>
      </c>
      <c r="B26" s="12" t="s">
        <v>83</v>
      </c>
      <c r="C26" s="61">
        <v>1</v>
      </c>
    </row>
    <row r="27" spans="1:3" ht="18" customHeight="1">
      <c r="A27" s="11">
        <v>23</v>
      </c>
      <c r="B27" s="12" t="s">
        <v>73</v>
      </c>
      <c r="C27" s="61">
        <v>1</v>
      </c>
    </row>
    <row r="28" spans="1:3" ht="18" customHeight="1">
      <c r="A28" s="11">
        <v>24</v>
      </c>
      <c r="B28" s="12" t="s">
        <v>96</v>
      </c>
      <c r="C28" s="61">
        <v>1</v>
      </c>
    </row>
    <row r="29" spans="1:3" ht="18" customHeight="1">
      <c r="A29" s="13">
        <v>25</v>
      </c>
      <c r="B29" s="14" t="s">
        <v>69</v>
      </c>
      <c r="C29" s="62">
        <v>1</v>
      </c>
    </row>
  </sheetData>
  <sheetProtection/>
  <autoFilter ref="A4:C4">
    <sortState ref="A5:C29">
      <sortCondition descending="1" sortBy="value" ref="C5:C29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2017-09-12T18:48:47Z</dcterms:modified>
  <cp:category/>
  <cp:version/>
  <cp:contentType/>
  <cp:contentStatus/>
</cp:coreProperties>
</file>