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'Individuale'!$A$3:$I$76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<sst xmlns="http://schemas.openxmlformats.org/spreadsheetml/2006/main" count="341" uniqueCount="181">
  <si>
    <t>CARBONE</t>
  </si>
  <si>
    <t>NOVELLA</t>
  </si>
  <si>
    <t>MEVO</t>
  </si>
  <si>
    <t>LE DONNE</t>
  </si>
  <si>
    <t>LBM SPORT TEAM</t>
  </si>
  <si>
    <t>MALTEMPO</t>
  </si>
  <si>
    <t>IDA</t>
  </si>
  <si>
    <t>FIONDA</t>
  </si>
  <si>
    <t>MAGNIFICO</t>
  </si>
  <si>
    <t>CATRACCHIA</t>
  </si>
  <si>
    <t>LEONELLO</t>
  </si>
  <si>
    <t>M_L65</t>
  </si>
  <si>
    <t>SIMMEL COLLEFERRO</t>
  </si>
  <si>
    <t>ONORATI</t>
  </si>
  <si>
    <t>CORDASCO</t>
  </si>
  <si>
    <t>MIRANDA</t>
  </si>
  <si>
    <t>A.S.D.  LA SOLIDARIETA'</t>
  </si>
  <si>
    <t>DE MATOS COSTA</t>
  </si>
  <si>
    <t>IVANIA</t>
  </si>
  <si>
    <t>W_DEF</t>
  </si>
  <si>
    <t>CASTALDO</t>
  </si>
  <si>
    <t>A.S.D. ATL. CAPUA</t>
  </si>
  <si>
    <t>MARIORENZI</t>
  </si>
  <si>
    <t>NORCIA</t>
  </si>
  <si>
    <t>CAROLA</t>
  </si>
  <si>
    <t>PERCOCO</t>
  </si>
  <si>
    <t>D'ALESSANDRO</t>
  </si>
  <si>
    <t>GENNARO</t>
  </si>
  <si>
    <t>DI PUCCIO</t>
  </si>
  <si>
    <t>AICS CLUB ATL. CENTRALE ROMA</t>
  </si>
  <si>
    <t>TESEO</t>
  </si>
  <si>
    <t>DI SAURO</t>
  </si>
  <si>
    <t>M_M70</t>
  </si>
  <si>
    <t>DI CIACCIO</t>
  </si>
  <si>
    <t>SOLLI</t>
  </si>
  <si>
    <t>WALTER</t>
  </si>
  <si>
    <t>ATLETICA CECCANO</t>
  </si>
  <si>
    <t>TARTAGLIA</t>
  </si>
  <si>
    <t>IADEMARCO</t>
  </si>
  <si>
    <t>POLSINELLI</t>
  </si>
  <si>
    <t>ANNA FELICITA</t>
  </si>
  <si>
    <t>AGOMERI</t>
  </si>
  <si>
    <t>ASD PODISTICA AVIS PRIVERNO</t>
  </si>
  <si>
    <t>MASSA</t>
  </si>
  <si>
    <r>
      <t xml:space="preserve">Trofeo Pizzo e Punta </t>
    </r>
    <r>
      <rPr>
        <i/>
        <sz val="18"/>
        <rFont val="Arial"/>
        <family val="2"/>
      </rPr>
      <t>5ª edizione</t>
    </r>
  </si>
  <si>
    <t>Gaeta (LT) Italia - Domenica 27/12/2009</t>
  </si>
  <si>
    <t>ALVARO</t>
  </si>
  <si>
    <t>ORAZIO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</si>
  <si>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</si>
  <si>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</si>
  <si>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</si>
  <si>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</si>
  <si>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</si>
  <si>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</si>
  <si>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</si>
  <si>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</si>
  <si>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</si>
  <si>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</si>
  <si>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</si>
  <si>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FRANCESCO</t>
  </si>
  <si>
    <t>MARCO</t>
  </si>
  <si>
    <t>ANTONIO</t>
  </si>
  <si>
    <t>GIOVANNI</t>
  </si>
  <si>
    <t>LORENZO</t>
  </si>
  <si>
    <t>ANDREA</t>
  </si>
  <si>
    <t>GIANLUCA</t>
  </si>
  <si>
    <t>MASSIMO</t>
  </si>
  <si>
    <t>NICOLA</t>
  </si>
  <si>
    <t>GIUSEPPE</t>
  </si>
  <si>
    <t>LUCA</t>
  </si>
  <si>
    <t>MICHELE</t>
  </si>
  <si>
    <t>SIMONE</t>
  </si>
  <si>
    <t>RICCARDO</t>
  </si>
  <si>
    <t>G.S. BANCARI ROMANI</t>
  </si>
  <si>
    <t>SERGIO</t>
  </si>
  <si>
    <t>PAOLO</t>
  </si>
  <si>
    <t>MATTEO</t>
  </si>
  <si>
    <t>CLAUDIO</t>
  </si>
  <si>
    <t>MAURO</t>
  </si>
  <si>
    <t>STEFANO</t>
  </si>
  <si>
    <t>ROBERTO</t>
  </si>
  <si>
    <t>GIULIO</t>
  </si>
  <si>
    <t>FELICE</t>
  </si>
  <si>
    <t>FABIO</t>
  </si>
  <si>
    <t>PASQUALE</t>
  </si>
  <si>
    <t>ALDO</t>
  </si>
  <si>
    <t>RUGGIERO</t>
  </si>
  <si>
    <t>LUIGI</t>
  </si>
  <si>
    <t>CARLO</t>
  </si>
  <si>
    <t>PAOLA</t>
  </si>
  <si>
    <t>DOMENICO</t>
  </si>
  <si>
    <t>ATL. AMATORI VELLETRI</t>
  </si>
  <si>
    <t>GIANCARLO</t>
  </si>
  <si>
    <t>AMATO</t>
  </si>
  <si>
    <t>SALVATORE</t>
  </si>
  <si>
    <t>AGOSTINO</t>
  </si>
  <si>
    <t>ADRIANO</t>
  </si>
  <si>
    <t>PIZZUTI</t>
  </si>
  <si>
    <t>SILVIO</t>
  </si>
  <si>
    <t>FALCONE</t>
  </si>
  <si>
    <t>TONINO</t>
  </si>
  <si>
    <t>DANTE</t>
  </si>
  <si>
    <t>FIORINI</t>
  </si>
  <si>
    <t>MARCONI</t>
  </si>
  <si>
    <t>DEL PRETE</t>
  </si>
  <si>
    <t>A.S.D. PODISTICA SOLIDARIETA'</t>
  </si>
  <si>
    <t>RIFONDAZIONE PODISTICA</t>
  </si>
  <si>
    <t>EMILIO</t>
  </si>
  <si>
    <t>LANFRANCO</t>
  </si>
  <si>
    <t>MARROCCO</t>
  </si>
  <si>
    <t>LORETO</t>
  </si>
  <si>
    <t>DE BLASIO</t>
  </si>
  <si>
    <t>M_A20</t>
  </si>
  <si>
    <t>ASI ATLETICA LATINA 80</t>
  </si>
  <si>
    <t>M_E40</t>
  </si>
  <si>
    <t>GAMBINO</t>
  </si>
  <si>
    <t>ATL. CLUB NAUTICO GAETA</t>
  </si>
  <si>
    <t>SCIULLO</t>
  </si>
  <si>
    <t>A.S.D. ATINA TRAIL RUNNING</t>
  </si>
  <si>
    <t>LAVIOLA</t>
  </si>
  <si>
    <t>M_C30</t>
  </si>
  <si>
    <t>APROCIS RUNNERS TEAM</t>
  </si>
  <si>
    <t>SACCHETTI</t>
  </si>
  <si>
    <t>M_D35</t>
  </si>
  <si>
    <t>US VALLECORSA</t>
  </si>
  <si>
    <t>FAIOLA</t>
  </si>
  <si>
    <t>A.S.D. PODISTICA TERRACINA</t>
  </si>
  <si>
    <t>ANTOBENEDETTO</t>
  </si>
  <si>
    <t>TOMAO</t>
  </si>
  <si>
    <t>M_F45</t>
  </si>
  <si>
    <t>POLI GOLFO</t>
  </si>
  <si>
    <t>C. S. La Fontana Atletica</t>
  </si>
  <si>
    <t>NARDONE</t>
  </si>
  <si>
    <t>D'ACCONE</t>
  </si>
  <si>
    <t>TUFANI</t>
  </si>
  <si>
    <t>MANSI</t>
  </si>
  <si>
    <t>SPINA</t>
  </si>
  <si>
    <t>M_G50</t>
  </si>
  <si>
    <t>UNIONE GIOVANE BIELLA</t>
  </si>
  <si>
    <t>CAPARCO</t>
  </si>
  <si>
    <t>A.S.D. ATLETICA CALES</t>
  </si>
  <si>
    <t>CATERINO</t>
  </si>
  <si>
    <t>BONGIORNO</t>
  </si>
  <si>
    <t>M_H55</t>
  </si>
  <si>
    <t>ASS.S.DIL. POL. ARCI TALSANO</t>
  </si>
  <si>
    <t>PARASMO</t>
  </si>
  <si>
    <t>NUOVA PODISTICA LATINA</t>
  </si>
  <si>
    <t>INGROSSO</t>
  </si>
  <si>
    <t>OLIMPIC MARINA</t>
  </si>
  <si>
    <t>DERIU</t>
  </si>
  <si>
    <t>COZZOLINO</t>
  </si>
  <si>
    <t>POL. CIOCIARA FAVA</t>
  </si>
  <si>
    <t>IL DELFINO SPOLETO</t>
  </si>
  <si>
    <t>MUZZO</t>
  </si>
  <si>
    <t>PANNOZZO</t>
  </si>
  <si>
    <t>ROSSANO</t>
  </si>
  <si>
    <t>TRUCCHIA</t>
  </si>
  <si>
    <t>POL. BOVILLE PODISTICA</t>
  </si>
  <si>
    <t>LANCERIN</t>
  </si>
  <si>
    <t>CALCE</t>
  </si>
  <si>
    <t>PASSARETTA</t>
  </si>
  <si>
    <t>ATL. 99 VITTUONE</t>
  </si>
  <si>
    <t>ZANGRILLI</t>
  </si>
  <si>
    <t>M_I60</t>
  </si>
  <si>
    <t>GUADAGNINO</t>
  </si>
  <si>
    <t>ARCESE</t>
  </si>
  <si>
    <t>ERMANNO</t>
  </si>
  <si>
    <t>ATLETICA ARCE</t>
  </si>
  <si>
    <t>ATL. CASTELLO SORA</t>
  </si>
  <si>
    <t>FORCINA</t>
  </si>
  <si>
    <t>VOLPE</t>
  </si>
  <si>
    <t>COPPA</t>
  </si>
  <si>
    <t>ATLETICA MONTICELLANA</t>
  </si>
  <si>
    <t>DE FALCO</t>
  </si>
  <si>
    <t>DI TILLO</t>
  </si>
  <si>
    <t>W_ABC</t>
  </si>
  <si>
    <t>GRUPPO SPORTIVO VIRTUS</t>
  </si>
  <si>
    <t>ZONZIN</t>
  </si>
  <si>
    <t>FITNESS  MONTELLO</t>
  </si>
  <si>
    <t>RICCARDELLI</t>
  </si>
  <si>
    <t>LATINA RUNNERS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</si>
</sst>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9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/>
    </xf>
    <xf numFmtId="21" fontId="15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2" t="s">
        <v>44</v>
      </c>
      <c r="B1" s="32"/>
      <c r="C1" s="32"/>
      <c r="D1" s="32"/>
      <c r="E1" s="32"/>
      <c r="F1" s="32"/>
      <c r="G1" s="33"/>
      <c r="H1" s="33"/>
      <c r="I1" s="33"/>
    </row>
    <row r="2" spans="1:9" ht="24.75" customHeight="1" thickBot="1">
      <c r="A2" s="34" t="s">
        <v>45</v>
      </c>
      <c r="B2" s="35"/>
      <c r="C2" s="35"/>
      <c r="D2" s="35"/>
      <c r="E2" s="35"/>
      <c r="F2" s="35"/>
      <c r="G2" s="36"/>
      <c r="H2" s="6" t="s">
        <v>48</v>
      </c>
      <c r="I2" s="7">
        <v>9</v>
      </c>
    </row>
    <row r="3" spans="1:9" ht="37.5" customHeight="1" thickBot="1">
      <c r="A3" s="30" t="s">
        <v>49</v>
      </c>
      <c r="B3" s="8" t="s">
        <v>50</v>
      </c>
      <c r="C3" s="9" t="s">
        <v>51</v>
      </c>
      <c r="D3" s="9" t="s">
        <v>52</v>
      </c>
      <c r="E3" s="10" t="s">
        <v>53</v>
      </c>
      <c r="F3" s="11" t="s">
        <v>54</v>
      </c>
      <c r="G3" s="11" t="s">
        <v>55</v>
      </c>
      <c r="H3" s="11" t="s">
        <v>56</v>
      </c>
      <c r="I3" s="12" t="s">
        <v>57</v>
      </c>
    </row>
    <row r="4" spans="1:9" s="1" customFormat="1" ht="15" customHeight="1">
      <c r="A4" s="21">
        <v>1</v>
      </c>
      <c r="B4" s="51" t="s">
        <v>111</v>
      </c>
      <c r="C4" s="51" t="s">
        <v>88</v>
      </c>
      <c r="D4" s="21" t="s">
        <v>112</v>
      </c>
      <c r="E4" s="51" t="s">
        <v>113</v>
      </c>
      <c r="F4" s="54">
        <v>0.02070601851851852</v>
      </c>
      <c r="G4" s="15" t="str">
        <f aca="true" t="shared" si="0" ref="G4:G67">TEXT(INT((HOUR(F4)*3600+MINUTE(F4)*60+SECOND(F4))/$I$2/60),"0")&amp;"."&amp;TEXT(MOD((HOUR(F4)*3600+MINUTE(F4)*60+SECOND(F4))/$I$2,60),"00")&amp;"/km"</f>
        <v>3.19/km</v>
      </c>
      <c r="H4" s="16">
        <f>F4-$F$4</f>
        <v>0</v>
      </c>
      <c r="I4" s="16">
        <f>F4-INDEX($F$4:$F$76,MATCH(D4,$D$4:$D$76,0))</f>
        <v>0</v>
      </c>
    </row>
    <row r="5" spans="1:9" s="1" customFormat="1" ht="15" customHeight="1">
      <c r="A5" s="22">
        <v>2</v>
      </c>
      <c r="B5" s="52" t="s">
        <v>99</v>
      </c>
      <c r="C5" s="52" t="s">
        <v>92</v>
      </c>
      <c r="D5" s="22" t="s">
        <v>114</v>
      </c>
      <c r="E5" s="52" t="s">
        <v>91</v>
      </c>
      <c r="F5" s="55">
        <v>0.02074074074074074</v>
      </c>
      <c r="G5" s="17" t="str">
        <f t="shared" si="0"/>
        <v>3.19/km</v>
      </c>
      <c r="H5" s="18">
        <f>F5-$F$4</f>
        <v>3.472222222222071E-05</v>
      </c>
      <c r="I5" s="18">
        <f>F5-INDEX($F$4:$F$76,MATCH(D5,$D$4:$D$76,0))</f>
        <v>0</v>
      </c>
    </row>
    <row r="6" spans="1:9" s="1" customFormat="1" ht="15" customHeight="1">
      <c r="A6" s="22">
        <v>3</v>
      </c>
      <c r="B6" s="52" t="s">
        <v>115</v>
      </c>
      <c r="C6" s="52" t="s">
        <v>94</v>
      </c>
      <c r="D6" s="22" t="s">
        <v>112</v>
      </c>
      <c r="E6" s="52" t="s">
        <v>116</v>
      </c>
      <c r="F6" s="55">
        <v>0.02082175925925926</v>
      </c>
      <c r="G6" s="17" t="str">
        <f t="shared" si="0"/>
        <v>3.20/km</v>
      </c>
      <c r="H6" s="18">
        <f aca="true" t="shared" si="1" ref="H6:H69">F6-$F$4</f>
        <v>0.00011574074074073917</v>
      </c>
      <c r="I6" s="18">
        <f>F6-INDEX($F$4:$F$76,MATCH(D6,$D$4:$D$76,0))</f>
        <v>0.00011574074074073917</v>
      </c>
    </row>
    <row r="7" spans="1:9" s="1" customFormat="1" ht="15" customHeight="1">
      <c r="A7" s="22">
        <v>4</v>
      </c>
      <c r="B7" s="52" t="s">
        <v>117</v>
      </c>
      <c r="C7" s="52" t="s">
        <v>78</v>
      </c>
      <c r="D7" s="22" t="s">
        <v>114</v>
      </c>
      <c r="E7" s="52" t="s">
        <v>116</v>
      </c>
      <c r="F7" s="55">
        <v>0.020844907407407406</v>
      </c>
      <c r="G7" s="17" t="str">
        <f t="shared" si="0"/>
        <v>3.20/km</v>
      </c>
      <c r="H7" s="18">
        <f t="shared" si="1"/>
        <v>0.00013888888888888631</v>
      </c>
      <c r="I7" s="18">
        <f>F7-INDEX($F$4:$F$76,MATCH(D7,$D$4:$D$76,0))</f>
        <v>0.0001041666666666656</v>
      </c>
    </row>
    <row r="8" spans="1:9" s="1" customFormat="1" ht="15" customHeight="1">
      <c r="A8" s="22">
        <v>5</v>
      </c>
      <c r="B8" s="52" t="s">
        <v>97</v>
      </c>
      <c r="C8" s="52" t="s">
        <v>110</v>
      </c>
      <c r="D8" s="22" t="s">
        <v>112</v>
      </c>
      <c r="E8" s="52" t="s">
        <v>118</v>
      </c>
      <c r="F8" s="55">
        <v>0.021157407407407406</v>
      </c>
      <c r="G8" s="17" t="str">
        <f t="shared" si="0"/>
        <v>3.23/km</v>
      </c>
      <c r="H8" s="18">
        <f t="shared" si="1"/>
        <v>0.0004513888888888866</v>
      </c>
      <c r="I8" s="18">
        <f>F8-INDEX($F$4:$F$76,MATCH(D8,$D$4:$D$76,0))</f>
        <v>0.0004513888888888866</v>
      </c>
    </row>
    <row r="9" spans="1:9" s="1" customFormat="1" ht="15" customHeight="1">
      <c r="A9" s="22">
        <v>6</v>
      </c>
      <c r="B9" s="52" t="s">
        <v>119</v>
      </c>
      <c r="C9" s="52" t="s">
        <v>61</v>
      </c>
      <c r="D9" s="22" t="s">
        <v>120</v>
      </c>
      <c r="E9" s="52" t="s">
        <v>121</v>
      </c>
      <c r="F9" s="55">
        <v>0.022511574074074073</v>
      </c>
      <c r="G9" s="17" t="str">
        <f t="shared" si="0"/>
        <v>3.36/km</v>
      </c>
      <c r="H9" s="18">
        <f t="shared" si="1"/>
        <v>0.0018055555555555533</v>
      </c>
      <c r="I9" s="18">
        <f>F9-INDEX($F$4:$F$76,MATCH(D9,$D$4:$D$76,0))</f>
        <v>0</v>
      </c>
    </row>
    <row r="10" spans="1:9" s="1" customFormat="1" ht="15" customHeight="1">
      <c r="A10" s="22">
        <v>7</v>
      </c>
      <c r="B10" s="52" t="s">
        <v>122</v>
      </c>
      <c r="C10" s="52" t="s">
        <v>75</v>
      </c>
      <c r="D10" s="22" t="s">
        <v>123</v>
      </c>
      <c r="E10" s="52" t="s">
        <v>124</v>
      </c>
      <c r="F10" s="55">
        <v>0.022708333333333334</v>
      </c>
      <c r="G10" s="17" t="str">
        <f t="shared" si="0"/>
        <v>3.38/km</v>
      </c>
      <c r="H10" s="18">
        <f t="shared" si="1"/>
        <v>0.0020023148148148144</v>
      </c>
      <c r="I10" s="18">
        <f>F10-INDEX($F$4:$F$76,MATCH(D10,$D$4:$D$76,0))</f>
        <v>0</v>
      </c>
    </row>
    <row r="11" spans="1:9" s="1" customFormat="1" ht="15" customHeight="1">
      <c r="A11" s="22">
        <v>8</v>
      </c>
      <c r="B11" s="52" t="s">
        <v>125</v>
      </c>
      <c r="C11" s="52" t="s">
        <v>59</v>
      </c>
      <c r="D11" s="22" t="s">
        <v>123</v>
      </c>
      <c r="E11" s="52" t="s">
        <v>126</v>
      </c>
      <c r="F11" s="55">
        <v>0.022754629629629628</v>
      </c>
      <c r="G11" s="17" t="str">
        <f t="shared" si="0"/>
        <v>3.38/km</v>
      </c>
      <c r="H11" s="18">
        <f t="shared" si="1"/>
        <v>0.0020486111111111087</v>
      </c>
      <c r="I11" s="18">
        <f>F11-INDEX($F$4:$F$76,MATCH(D11,$D$4:$D$76,0))</f>
        <v>4.629629629629428E-05</v>
      </c>
    </row>
    <row r="12" spans="1:9" s="1" customFormat="1" ht="15" customHeight="1">
      <c r="A12" s="22">
        <v>9</v>
      </c>
      <c r="B12" s="52" t="s">
        <v>127</v>
      </c>
      <c r="C12" s="52" t="s">
        <v>68</v>
      </c>
      <c r="D12" s="22" t="s">
        <v>114</v>
      </c>
      <c r="E12" s="52" t="s">
        <v>124</v>
      </c>
      <c r="F12" s="55">
        <v>0.023078703703703702</v>
      </c>
      <c r="G12" s="17" t="str">
        <f t="shared" si="0"/>
        <v>3.42/km</v>
      </c>
      <c r="H12" s="18">
        <f t="shared" si="1"/>
        <v>0.0023726851851851825</v>
      </c>
      <c r="I12" s="18">
        <f>F12-INDEX($F$4:$F$76,MATCH(D12,$D$4:$D$76,0))</f>
        <v>0.002337962962962962</v>
      </c>
    </row>
    <row r="13" spans="1:9" s="1" customFormat="1" ht="15" customHeight="1">
      <c r="A13" s="22">
        <v>10</v>
      </c>
      <c r="B13" s="52" t="s">
        <v>128</v>
      </c>
      <c r="C13" s="52" t="s">
        <v>70</v>
      </c>
      <c r="D13" s="22" t="s">
        <v>129</v>
      </c>
      <c r="E13" s="52" t="s">
        <v>130</v>
      </c>
      <c r="F13" s="55">
        <v>0.023078703703703702</v>
      </c>
      <c r="G13" s="17" t="str">
        <f t="shared" si="0"/>
        <v>3.42/km</v>
      </c>
      <c r="H13" s="18">
        <f t="shared" si="1"/>
        <v>0.0023726851851851825</v>
      </c>
      <c r="I13" s="18">
        <f>F13-INDEX($F$4:$F$76,MATCH(D13,$D$4:$D$76,0))</f>
        <v>0</v>
      </c>
    </row>
    <row r="14" spans="1:9" s="1" customFormat="1" ht="15" customHeight="1">
      <c r="A14" s="22">
        <v>11</v>
      </c>
      <c r="B14" s="52" t="s">
        <v>109</v>
      </c>
      <c r="C14" s="52" t="s">
        <v>100</v>
      </c>
      <c r="D14" s="22" t="s">
        <v>129</v>
      </c>
      <c r="E14" s="52" t="s">
        <v>131</v>
      </c>
      <c r="F14" s="55">
        <v>0.023391203703703702</v>
      </c>
      <c r="G14" s="17" t="str">
        <f t="shared" si="0"/>
        <v>3.45/km</v>
      </c>
      <c r="H14" s="18">
        <f t="shared" si="1"/>
        <v>0.002685185185185183</v>
      </c>
      <c r="I14" s="18">
        <f>F14-INDEX($F$4:$F$76,MATCH(D14,$D$4:$D$76,0))</f>
        <v>0.0003125000000000003</v>
      </c>
    </row>
    <row r="15" spans="1:9" s="1" customFormat="1" ht="15" customHeight="1">
      <c r="A15" s="22">
        <v>12</v>
      </c>
      <c r="B15" s="52" t="s">
        <v>132</v>
      </c>
      <c r="C15" s="52" t="s">
        <v>76</v>
      </c>
      <c r="D15" s="22" t="s">
        <v>120</v>
      </c>
      <c r="E15" s="52" t="s">
        <v>121</v>
      </c>
      <c r="F15" s="55">
        <v>0.023414351851851853</v>
      </c>
      <c r="G15" s="17" t="str">
        <f t="shared" si="0"/>
        <v>3.45/km</v>
      </c>
      <c r="H15" s="18">
        <f t="shared" si="1"/>
        <v>0.0027083333333333334</v>
      </c>
      <c r="I15" s="18">
        <f>F15-INDEX($F$4:$F$76,MATCH(D15,$D$4:$D$76,0))</f>
        <v>0.0009027777777777801</v>
      </c>
    </row>
    <row r="16" spans="1:9" s="1" customFormat="1" ht="15" customHeight="1">
      <c r="A16" s="22">
        <v>13</v>
      </c>
      <c r="B16" s="52" t="s">
        <v>133</v>
      </c>
      <c r="C16" s="52" t="s">
        <v>94</v>
      </c>
      <c r="D16" s="22" t="s">
        <v>114</v>
      </c>
      <c r="E16" s="52" t="s">
        <v>116</v>
      </c>
      <c r="F16" s="55">
        <v>0.023622685185185188</v>
      </c>
      <c r="G16" s="17" t="str">
        <f t="shared" si="0"/>
        <v>3.47/km</v>
      </c>
      <c r="H16" s="18">
        <f t="shared" si="1"/>
        <v>0.002916666666666668</v>
      </c>
      <c r="I16" s="18">
        <f>F16-INDEX($F$4:$F$76,MATCH(D16,$D$4:$D$76,0))</f>
        <v>0.0028819444444444474</v>
      </c>
    </row>
    <row r="17" spans="1:9" s="1" customFormat="1" ht="15" customHeight="1">
      <c r="A17" s="22">
        <v>14</v>
      </c>
      <c r="B17" s="52" t="s">
        <v>134</v>
      </c>
      <c r="C17" s="52" t="s">
        <v>80</v>
      </c>
      <c r="D17" s="22" t="s">
        <v>123</v>
      </c>
      <c r="E17" s="52" t="s">
        <v>106</v>
      </c>
      <c r="F17" s="55">
        <v>0.023807870370370368</v>
      </c>
      <c r="G17" s="17" t="str">
        <f t="shared" si="0"/>
        <v>3.49/km</v>
      </c>
      <c r="H17" s="18">
        <f t="shared" si="1"/>
        <v>0.0031018518518518487</v>
      </c>
      <c r="I17" s="18">
        <f>F17-INDEX($F$4:$F$76,MATCH(D17,$D$4:$D$76,0))</f>
        <v>0.0010995370370370343</v>
      </c>
    </row>
    <row r="18" spans="1:9" s="1" customFormat="1" ht="15" customHeight="1">
      <c r="A18" s="22">
        <v>15</v>
      </c>
      <c r="B18" s="52" t="s">
        <v>135</v>
      </c>
      <c r="C18" s="52" t="s">
        <v>60</v>
      </c>
      <c r="D18" s="22" t="s">
        <v>129</v>
      </c>
      <c r="E18" s="52" t="s">
        <v>73</v>
      </c>
      <c r="F18" s="55">
        <v>0.024351851851851857</v>
      </c>
      <c r="G18" s="17" t="str">
        <f t="shared" si="0"/>
        <v>3.54/km</v>
      </c>
      <c r="H18" s="18">
        <f t="shared" si="1"/>
        <v>0.0036458333333333377</v>
      </c>
      <c r="I18" s="18">
        <f>F18-INDEX($F$4:$F$76,MATCH(D18,$D$4:$D$76,0))</f>
        <v>0.0012731481481481552</v>
      </c>
    </row>
    <row r="19" spans="1:9" s="1" customFormat="1" ht="15" customHeight="1">
      <c r="A19" s="22">
        <v>16</v>
      </c>
      <c r="B19" s="52" t="s">
        <v>136</v>
      </c>
      <c r="C19" s="52" t="s">
        <v>60</v>
      </c>
      <c r="D19" s="22" t="s">
        <v>137</v>
      </c>
      <c r="E19" s="52" t="s">
        <v>138</v>
      </c>
      <c r="F19" s="55">
        <v>0.02442129629629629</v>
      </c>
      <c r="G19" s="17" t="str">
        <f t="shared" si="0"/>
        <v>3.54/km</v>
      </c>
      <c r="H19" s="18">
        <f t="shared" si="1"/>
        <v>0.003715277777777772</v>
      </c>
      <c r="I19" s="18">
        <f>F19-INDEX($F$4:$F$76,MATCH(D19,$D$4:$D$76,0))</f>
        <v>0</v>
      </c>
    </row>
    <row r="20" spans="1:9" s="1" customFormat="1" ht="15" customHeight="1">
      <c r="A20" s="22">
        <v>17</v>
      </c>
      <c r="B20" s="52" t="s">
        <v>139</v>
      </c>
      <c r="C20" s="52" t="s">
        <v>90</v>
      </c>
      <c r="D20" s="22" t="s">
        <v>123</v>
      </c>
      <c r="E20" s="52" t="s">
        <v>140</v>
      </c>
      <c r="F20" s="55">
        <v>0.024502314814814814</v>
      </c>
      <c r="G20" s="17" t="str">
        <f t="shared" si="0"/>
        <v>3.55/km</v>
      </c>
      <c r="H20" s="18">
        <f t="shared" si="1"/>
        <v>0.003796296296296294</v>
      </c>
      <c r="I20" s="18">
        <f>F20-INDEX($F$4:$F$76,MATCH(D20,$D$4:$D$76,0))</f>
        <v>0.0017939814814814797</v>
      </c>
    </row>
    <row r="21" spans="1:9" s="1" customFormat="1" ht="15" customHeight="1">
      <c r="A21" s="22">
        <v>18</v>
      </c>
      <c r="B21" s="52" t="s">
        <v>141</v>
      </c>
      <c r="C21" s="52" t="s">
        <v>62</v>
      </c>
      <c r="D21" s="22" t="s">
        <v>129</v>
      </c>
      <c r="E21" s="52" t="s">
        <v>116</v>
      </c>
      <c r="F21" s="55">
        <v>0.024537037037037038</v>
      </c>
      <c r="G21" s="17" t="str">
        <f t="shared" si="0"/>
        <v>3.56/km</v>
      </c>
      <c r="H21" s="18">
        <f t="shared" si="1"/>
        <v>0.0038310185185185183</v>
      </c>
      <c r="I21" s="18">
        <f>F21-INDEX($F$4:$F$76,MATCH(D21,$D$4:$D$76,0))</f>
        <v>0.0014583333333333358</v>
      </c>
    </row>
    <row r="22" spans="1:9" s="1" customFormat="1" ht="15" customHeight="1">
      <c r="A22" s="22">
        <v>19</v>
      </c>
      <c r="B22" s="52" t="s">
        <v>142</v>
      </c>
      <c r="C22" s="52" t="s">
        <v>61</v>
      </c>
      <c r="D22" s="22" t="s">
        <v>143</v>
      </c>
      <c r="E22" s="52" t="s">
        <v>144</v>
      </c>
      <c r="F22" s="55">
        <v>0.024571759259259262</v>
      </c>
      <c r="G22" s="17" t="str">
        <f t="shared" si="0"/>
        <v>3.56/km</v>
      </c>
      <c r="H22" s="18">
        <f t="shared" si="1"/>
        <v>0.0038657407407407425</v>
      </c>
      <c r="I22" s="18">
        <f>F22-INDEX($F$4:$F$76,MATCH(D22,$D$4:$D$76,0))</f>
        <v>0</v>
      </c>
    </row>
    <row r="23" spans="1:9" s="1" customFormat="1" ht="15" customHeight="1">
      <c r="A23" s="22">
        <v>20</v>
      </c>
      <c r="B23" s="52" t="s">
        <v>145</v>
      </c>
      <c r="C23" s="52" t="s">
        <v>64</v>
      </c>
      <c r="D23" s="22" t="s">
        <v>112</v>
      </c>
      <c r="E23" s="52" t="s">
        <v>146</v>
      </c>
      <c r="F23" s="55">
        <v>0.024641203703703703</v>
      </c>
      <c r="G23" s="17" t="str">
        <f t="shared" si="0"/>
        <v>3.57/km</v>
      </c>
      <c r="H23" s="18">
        <f t="shared" si="1"/>
        <v>0.003935185185185184</v>
      </c>
      <c r="I23" s="18">
        <f>F23-INDEX($F$4:$F$76,MATCH(D23,$D$4:$D$76,0))</f>
        <v>0.003935185185185184</v>
      </c>
    </row>
    <row r="24" spans="1:9" s="1" customFormat="1" ht="15" customHeight="1">
      <c r="A24" s="22">
        <v>21</v>
      </c>
      <c r="B24" s="52" t="s">
        <v>147</v>
      </c>
      <c r="C24" s="52" t="s">
        <v>68</v>
      </c>
      <c r="D24" s="22" t="s">
        <v>123</v>
      </c>
      <c r="E24" s="52" t="s">
        <v>148</v>
      </c>
      <c r="F24" s="55">
        <v>0.02478009259259259</v>
      </c>
      <c r="G24" s="17" t="str">
        <f t="shared" si="0"/>
        <v>3.58/km</v>
      </c>
      <c r="H24" s="18">
        <f t="shared" si="1"/>
        <v>0.00407407407407407</v>
      </c>
      <c r="I24" s="18">
        <f>F24-INDEX($F$4:$F$76,MATCH(D24,$D$4:$D$76,0))</f>
        <v>0.002071759259259256</v>
      </c>
    </row>
    <row r="25" spans="1:9" s="1" customFormat="1" ht="15" customHeight="1">
      <c r="A25" s="22">
        <v>22</v>
      </c>
      <c r="B25" s="52" t="s">
        <v>149</v>
      </c>
      <c r="C25" s="52" t="s">
        <v>95</v>
      </c>
      <c r="D25" s="22" t="s">
        <v>143</v>
      </c>
      <c r="E25" s="52" t="s">
        <v>130</v>
      </c>
      <c r="F25" s="55">
        <v>0.024837962962962964</v>
      </c>
      <c r="G25" s="17" t="str">
        <f t="shared" si="0"/>
        <v>3.58/km</v>
      </c>
      <c r="H25" s="18">
        <f t="shared" si="1"/>
        <v>0.004131944444444445</v>
      </c>
      <c r="I25" s="18">
        <f>F25-INDEX($F$4:$F$76,MATCH(D25,$D$4:$D$76,0))</f>
        <v>0.0002662037037037025</v>
      </c>
    </row>
    <row r="26" spans="1:9" s="1" customFormat="1" ht="15" customHeight="1">
      <c r="A26" s="22">
        <v>23</v>
      </c>
      <c r="B26" s="52" t="s">
        <v>150</v>
      </c>
      <c r="C26" s="52" t="s">
        <v>61</v>
      </c>
      <c r="D26" s="22" t="s">
        <v>129</v>
      </c>
      <c r="E26" s="52" t="s">
        <v>151</v>
      </c>
      <c r="F26" s="55">
        <v>0.024861111111111108</v>
      </c>
      <c r="G26" s="17" t="str">
        <f t="shared" si="0"/>
        <v>3.59/km</v>
      </c>
      <c r="H26" s="18">
        <f t="shared" si="1"/>
        <v>0.004155092592592589</v>
      </c>
      <c r="I26" s="18">
        <f>F26-INDEX($F$4:$F$76,MATCH(D26,$D$4:$D$76,0))</f>
        <v>0.0017824074074074062</v>
      </c>
    </row>
    <row r="27" spans="1:9" s="2" customFormat="1" ht="15" customHeight="1">
      <c r="A27" s="22">
        <v>24</v>
      </c>
      <c r="B27" s="52" t="s">
        <v>103</v>
      </c>
      <c r="C27" s="52" t="s">
        <v>65</v>
      </c>
      <c r="D27" s="22" t="s">
        <v>120</v>
      </c>
      <c r="E27" s="52" t="s">
        <v>152</v>
      </c>
      <c r="F27" s="55">
        <v>0.02497685185185185</v>
      </c>
      <c r="G27" s="17" t="str">
        <f t="shared" si="0"/>
        <v>3.60/km</v>
      </c>
      <c r="H27" s="18">
        <f t="shared" si="1"/>
        <v>0.004270833333333331</v>
      </c>
      <c r="I27" s="18">
        <f>F27-INDEX($F$4:$F$76,MATCH(D27,$D$4:$D$76,0))</f>
        <v>0.002465277777777778</v>
      </c>
    </row>
    <row r="28" spans="1:9" s="1" customFormat="1" ht="15" customHeight="1">
      <c r="A28" s="22">
        <v>25</v>
      </c>
      <c r="B28" s="52" t="s">
        <v>153</v>
      </c>
      <c r="C28" s="52" t="s">
        <v>47</v>
      </c>
      <c r="D28" s="22" t="s">
        <v>114</v>
      </c>
      <c r="E28" s="52" t="s">
        <v>130</v>
      </c>
      <c r="F28" s="55">
        <v>0.02525462962962963</v>
      </c>
      <c r="G28" s="17" t="str">
        <f t="shared" si="0"/>
        <v>4.02/km</v>
      </c>
      <c r="H28" s="18">
        <f t="shared" si="1"/>
        <v>0.004548611111111111</v>
      </c>
      <c r="I28" s="18">
        <f>F28-INDEX($F$4:$F$76,MATCH(D28,$D$4:$D$76,0))</f>
        <v>0.00451388888888889</v>
      </c>
    </row>
    <row r="29" spans="1:9" s="1" customFormat="1" ht="15" customHeight="1">
      <c r="A29" s="22">
        <v>26</v>
      </c>
      <c r="B29" s="52" t="s">
        <v>93</v>
      </c>
      <c r="C29" s="52" t="s">
        <v>87</v>
      </c>
      <c r="D29" s="22" t="s">
        <v>129</v>
      </c>
      <c r="E29" s="52" t="s">
        <v>91</v>
      </c>
      <c r="F29" s="55">
        <v>0.025520833333333336</v>
      </c>
      <c r="G29" s="17" t="str">
        <f t="shared" si="0"/>
        <v>4.05/km</v>
      </c>
      <c r="H29" s="18">
        <f t="shared" si="1"/>
        <v>0.004814814814814817</v>
      </c>
      <c r="I29" s="18">
        <f>F29-INDEX($F$4:$F$76,MATCH(D29,$D$4:$D$76,0))</f>
        <v>0.0024421296296296344</v>
      </c>
    </row>
    <row r="30" spans="1:9" s="1" customFormat="1" ht="15" customHeight="1">
      <c r="A30" s="22">
        <v>27</v>
      </c>
      <c r="B30" s="52" t="s">
        <v>154</v>
      </c>
      <c r="C30" s="52" t="s">
        <v>155</v>
      </c>
      <c r="D30" s="22" t="s">
        <v>112</v>
      </c>
      <c r="E30" s="52" t="s">
        <v>131</v>
      </c>
      <c r="F30" s="55">
        <v>0.025740740740740745</v>
      </c>
      <c r="G30" s="17" t="str">
        <f t="shared" si="0"/>
        <v>4.07/km</v>
      </c>
      <c r="H30" s="18">
        <f t="shared" si="1"/>
        <v>0.005034722222222225</v>
      </c>
      <c r="I30" s="18">
        <f>F30-INDEX($F$4:$F$76,MATCH(D30,$D$4:$D$76,0))</f>
        <v>0.005034722222222225</v>
      </c>
    </row>
    <row r="31" spans="1:9" s="1" customFormat="1" ht="15" customHeight="1">
      <c r="A31" s="22">
        <v>28</v>
      </c>
      <c r="B31" s="52" t="s">
        <v>156</v>
      </c>
      <c r="C31" s="52" t="s">
        <v>79</v>
      </c>
      <c r="D31" s="22" t="s">
        <v>137</v>
      </c>
      <c r="E31" s="52" t="s">
        <v>157</v>
      </c>
      <c r="F31" s="55">
        <v>0.025752314814814815</v>
      </c>
      <c r="G31" s="17" t="str">
        <f t="shared" si="0"/>
        <v>4.07/km</v>
      </c>
      <c r="H31" s="18">
        <f t="shared" si="1"/>
        <v>0.005046296296296295</v>
      </c>
      <c r="I31" s="18">
        <f>F31-INDEX($F$4:$F$76,MATCH(D31,$D$4:$D$76,0))</f>
        <v>0.001331018518518523</v>
      </c>
    </row>
    <row r="32" spans="1:9" s="1" customFormat="1" ht="15" customHeight="1">
      <c r="A32" s="26">
        <v>29</v>
      </c>
      <c r="B32" s="57" t="s">
        <v>158</v>
      </c>
      <c r="C32" s="57" t="s">
        <v>75</v>
      </c>
      <c r="D32" s="26" t="s">
        <v>114</v>
      </c>
      <c r="E32" s="57" t="s">
        <v>105</v>
      </c>
      <c r="F32" s="58">
        <v>0.025775462962962962</v>
      </c>
      <c r="G32" s="27" t="str">
        <f t="shared" si="0"/>
        <v>4.07/km</v>
      </c>
      <c r="H32" s="28">
        <f t="shared" si="1"/>
        <v>0.005069444444444442</v>
      </c>
      <c r="I32" s="28">
        <f>F32-INDEX($F$4:$F$76,MATCH(D32,$D$4:$D$76,0))</f>
        <v>0.005034722222222222</v>
      </c>
    </row>
    <row r="33" spans="1:9" s="1" customFormat="1" ht="15" customHeight="1">
      <c r="A33" s="22">
        <v>30</v>
      </c>
      <c r="B33" s="52" t="s">
        <v>159</v>
      </c>
      <c r="C33" s="52" t="s">
        <v>62</v>
      </c>
      <c r="D33" s="22" t="s">
        <v>137</v>
      </c>
      <c r="E33" s="52" t="s">
        <v>130</v>
      </c>
      <c r="F33" s="55">
        <v>0.02579861111111111</v>
      </c>
      <c r="G33" s="17" t="str">
        <f t="shared" si="0"/>
        <v>4.08/km</v>
      </c>
      <c r="H33" s="18">
        <f t="shared" si="1"/>
        <v>0.0050925925925925895</v>
      </c>
      <c r="I33" s="18">
        <f>F33-INDEX($F$4:$F$76,MATCH(D33,$D$4:$D$76,0))</f>
        <v>0.0013773148148148173</v>
      </c>
    </row>
    <row r="34" spans="1:9" s="1" customFormat="1" ht="15" customHeight="1">
      <c r="A34" s="22">
        <v>31</v>
      </c>
      <c r="B34" s="52" t="s">
        <v>109</v>
      </c>
      <c r="C34" s="52" t="s">
        <v>81</v>
      </c>
      <c r="D34" s="22" t="s">
        <v>129</v>
      </c>
      <c r="E34" s="52" t="s">
        <v>131</v>
      </c>
      <c r="F34" s="55">
        <v>0.02585648148148148</v>
      </c>
      <c r="G34" s="17" t="str">
        <f t="shared" si="0"/>
        <v>4.08/km</v>
      </c>
      <c r="H34" s="18">
        <f t="shared" si="1"/>
        <v>0.005150462962962961</v>
      </c>
      <c r="I34" s="18">
        <f>F34-INDEX($F$4:$F$76,MATCH(D34,$D$4:$D$76,0))</f>
        <v>0.0027777777777777783</v>
      </c>
    </row>
    <row r="35" spans="1:9" s="1" customFormat="1" ht="15" customHeight="1">
      <c r="A35" s="22">
        <v>32</v>
      </c>
      <c r="B35" s="52" t="s">
        <v>160</v>
      </c>
      <c r="C35" s="52" t="s">
        <v>80</v>
      </c>
      <c r="D35" s="22" t="s">
        <v>112</v>
      </c>
      <c r="E35" s="52" t="s">
        <v>130</v>
      </c>
      <c r="F35" s="55">
        <v>0.025902777777777775</v>
      </c>
      <c r="G35" s="17" t="str">
        <f t="shared" si="0"/>
        <v>4.09/km</v>
      </c>
      <c r="H35" s="18">
        <f t="shared" si="1"/>
        <v>0.005196759259259255</v>
      </c>
      <c r="I35" s="18">
        <f>F35-INDEX($F$4:$F$76,MATCH(D35,$D$4:$D$76,0))</f>
        <v>0.005196759259259255</v>
      </c>
    </row>
    <row r="36" spans="1:9" s="1" customFormat="1" ht="15" customHeight="1">
      <c r="A36" s="22">
        <v>33</v>
      </c>
      <c r="B36" s="52" t="s">
        <v>153</v>
      </c>
      <c r="C36" s="52" t="s">
        <v>77</v>
      </c>
      <c r="D36" s="22" t="s">
        <v>114</v>
      </c>
      <c r="E36" s="52" t="s">
        <v>161</v>
      </c>
      <c r="F36" s="55">
        <v>0.026041666666666668</v>
      </c>
      <c r="G36" s="17" t="str">
        <f t="shared" si="0"/>
        <v>4.10/km</v>
      </c>
      <c r="H36" s="18">
        <f t="shared" si="1"/>
        <v>0.005335648148148148</v>
      </c>
      <c r="I36" s="18">
        <f>F36-INDEX($F$4:$F$76,MATCH(D36,$D$4:$D$76,0))</f>
        <v>0.005300925925925928</v>
      </c>
    </row>
    <row r="37" spans="1:9" s="1" customFormat="1" ht="15" customHeight="1">
      <c r="A37" s="22">
        <v>34</v>
      </c>
      <c r="B37" s="52" t="s">
        <v>162</v>
      </c>
      <c r="C37" s="52" t="s">
        <v>87</v>
      </c>
      <c r="D37" s="22" t="s">
        <v>163</v>
      </c>
      <c r="E37" s="52" t="s">
        <v>130</v>
      </c>
      <c r="F37" s="55">
        <v>0.026087962962962966</v>
      </c>
      <c r="G37" s="17" t="str">
        <f t="shared" si="0"/>
        <v>4.10/km</v>
      </c>
      <c r="H37" s="18">
        <f t="shared" si="1"/>
        <v>0.005381944444444446</v>
      </c>
      <c r="I37" s="18">
        <f>F37-INDEX($F$4:$F$76,MATCH(D37,$D$4:$D$76,0))</f>
        <v>0</v>
      </c>
    </row>
    <row r="38" spans="1:9" s="1" customFormat="1" ht="15" customHeight="1">
      <c r="A38" s="22">
        <v>35</v>
      </c>
      <c r="B38" s="52" t="s">
        <v>164</v>
      </c>
      <c r="C38" s="52" t="s">
        <v>68</v>
      </c>
      <c r="D38" s="22" t="s">
        <v>114</v>
      </c>
      <c r="E38" s="52" t="s">
        <v>146</v>
      </c>
      <c r="F38" s="55">
        <v>0.026226851851851852</v>
      </c>
      <c r="G38" s="17" t="str">
        <f t="shared" si="0"/>
        <v>4.12/km</v>
      </c>
      <c r="H38" s="18">
        <f t="shared" si="1"/>
        <v>0.0055208333333333325</v>
      </c>
      <c r="I38" s="18">
        <f>F38-INDEX($F$4:$F$76,MATCH(D38,$D$4:$D$76,0))</f>
        <v>0.005486111111111112</v>
      </c>
    </row>
    <row r="39" spans="1:9" s="1" customFormat="1" ht="15" customHeight="1">
      <c r="A39" s="22">
        <v>36</v>
      </c>
      <c r="B39" s="52" t="s">
        <v>165</v>
      </c>
      <c r="C39" s="52" t="s">
        <v>166</v>
      </c>
      <c r="D39" s="22" t="s">
        <v>143</v>
      </c>
      <c r="E39" s="52" t="s">
        <v>167</v>
      </c>
      <c r="F39" s="55">
        <v>0.026296296296296293</v>
      </c>
      <c r="G39" s="17" t="str">
        <f t="shared" si="0"/>
        <v>4.12/km</v>
      </c>
      <c r="H39" s="18">
        <f t="shared" si="1"/>
        <v>0.005590277777777774</v>
      </c>
      <c r="I39" s="18">
        <f>F39-INDEX($F$4:$F$76,MATCH(D39,$D$4:$D$76,0))</f>
        <v>0.0017245370370370314</v>
      </c>
    </row>
    <row r="40" spans="1:9" s="1" customFormat="1" ht="15" customHeight="1">
      <c r="A40" s="22">
        <v>37</v>
      </c>
      <c r="B40" s="52" t="s">
        <v>102</v>
      </c>
      <c r="C40" s="52" t="s">
        <v>82</v>
      </c>
      <c r="D40" s="22" t="s">
        <v>137</v>
      </c>
      <c r="E40" s="52" t="s">
        <v>168</v>
      </c>
      <c r="F40" s="55">
        <v>0.026377314814814815</v>
      </c>
      <c r="G40" s="17" t="str">
        <f t="shared" si="0"/>
        <v>4.13/km</v>
      </c>
      <c r="H40" s="18">
        <f t="shared" si="1"/>
        <v>0.005671296296296296</v>
      </c>
      <c r="I40" s="18">
        <f>F40-INDEX($F$4:$F$76,MATCH(D40,$D$4:$D$76,0))</f>
        <v>0.0019560185185185236</v>
      </c>
    </row>
    <row r="41" spans="1:9" s="1" customFormat="1" ht="15" customHeight="1">
      <c r="A41" s="26">
        <v>38</v>
      </c>
      <c r="B41" s="57" t="s">
        <v>169</v>
      </c>
      <c r="C41" s="57" t="s">
        <v>60</v>
      </c>
      <c r="D41" s="26" t="s">
        <v>120</v>
      </c>
      <c r="E41" s="57" t="s">
        <v>105</v>
      </c>
      <c r="F41" s="58">
        <v>0.026412037037037036</v>
      </c>
      <c r="G41" s="27" t="str">
        <f t="shared" si="0"/>
        <v>4.14/km</v>
      </c>
      <c r="H41" s="28">
        <f t="shared" si="1"/>
        <v>0.0057060185185185165</v>
      </c>
      <c r="I41" s="28">
        <f>F41-INDEX($F$4:$F$76,MATCH(D41,$D$4:$D$76,0))</f>
        <v>0.003900462962962963</v>
      </c>
    </row>
    <row r="42" spans="1:9" s="1" customFormat="1" ht="15" customHeight="1">
      <c r="A42" s="22">
        <v>39</v>
      </c>
      <c r="B42" s="52" t="s">
        <v>170</v>
      </c>
      <c r="C42" s="52" t="s">
        <v>68</v>
      </c>
      <c r="D42" s="22" t="s">
        <v>143</v>
      </c>
      <c r="E42" s="52" t="s">
        <v>146</v>
      </c>
      <c r="F42" s="55">
        <v>0.026516203703703698</v>
      </c>
      <c r="G42" s="17" t="str">
        <f t="shared" si="0"/>
        <v>4.15/km</v>
      </c>
      <c r="H42" s="18">
        <f t="shared" si="1"/>
        <v>0.005810185185185179</v>
      </c>
      <c r="I42" s="18">
        <f>F42-INDEX($F$4:$F$76,MATCH(D42,$D$4:$D$76,0))</f>
        <v>0.0019444444444444361</v>
      </c>
    </row>
    <row r="43" spans="1:9" s="1" customFormat="1" ht="15" customHeight="1">
      <c r="A43" s="22">
        <v>40</v>
      </c>
      <c r="B43" s="52" t="s">
        <v>171</v>
      </c>
      <c r="C43" s="52" t="s">
        <v>98</v>
      </c>
      <c r="D43" s="22" t="s">
        <v>120</v>
      </c>
      <c r="E43" s="52" t="s">
        <v>172</v>
      </c>
      <c r="F43" s="55">
        <v>0.02670138888888889</v>
      </c>
      <c r="G43" s="17" t="str">
        <f t="shared" si="0"/>
        <v>4.16/km</v>
      </c>
      <c r="H43" s="18">
        <f t="shared" si="1"/>
        <v>0.00599537037037037</v>
      </c>
      <c r="I43" s="18">
        <f>F43-INDEX($F$4:$F$76,MATCH(D43,$D$4:$D$76,0))</f>
        <v>0.004189814814814816</v>
      </c>
    </row>
    <row r="44" spans="1:9" s="1" customFormat="1" ht="15" customHeight="1">
      <c r="A44" s="22">
        <v>41</v>
      </c>
      <c r="B44" s="52" t="s">
        <v>173</v>
      </c>
      <c r="C44" s="52" t="s">
        <v>86</v>
      </c>
      <c r="D44" s="22" t="s">
        <v>114</v>
      </c>
      <c r="E44" s="52" t="s">
        <v>130</v>
      </c>
      <c r="F44" s="55">
        <v>0.02670138888888889</v>
      </c>
      <c r="G44" s="17" t="str">
        <f t="shared" si="0"/>
        <v>4.16/km</v>
      </c>
      <c r="H44" s="18">
        <f t="shared" si="1"/>
        <v>0.00599537037037037</v>
      </c>
      <c r="I44" s="18">
        <f>F44-INDEX($F$4:$F$76,MATCH(D44,$D$4:$D$76,0))</f>
        <v>0.005960648148148149</v>
      </c>
    </row>
    <row r="45" spans="1:9" s="1" customFormat="1" ht="15" customHeight="1">
      <c r="A45" s="22">
        <v>42</v>
      </c>
      <c r="B45" s="52" t="s">
        <v>174</v>
      </c>
      <c r="C45" s="52" t="s">
        <v>89</v>
      </c>
      <c r="D45" s="22" t="s">
        <v>175</v>
      </c>
      <c r="E45" s="52" t="s">
        <v>176</v>
      </c>
      <c r="F45" s="55">
        <v>0.026828703703703702</v>
      </c>
      <c r="G45" s="17" t="str">
        <f t="shared" si="0"/>
        <v>4.18/km</v>
      </c>
      <c r="H45" s="18">
        <f t="shared" si="1"/>
        <v>0.006122685185185182</v>
      </c>
      <c r="I45" s="18">
        <f>F45-INDEX($F$4:$F$76,MATCH(D45,$D$4:$D$76,0))</f>
        <v>0</v>
      </c>
    </row>
    <row r="46" spans="1:9" s="1" customFormat="1" ht="15" customHeight="1">
      <c r="A46" s="22">
        <v>43</v>
      </c>
      <c r="B46" s="52" t="s">
        <v>177</v>
      </c>
      <c r="C46" s="52" t="s">
        <v>74</v>
      </c>
      <c r="D46" s="22" t="s">
        <v>129</v>
      </c>
      <c r="E46" s="52" t="s">
        <v>178</v>
      </c>
      <c r="F46" s="55">
        <v>0.02684027777777778</v>
      </c>
      <c r="G46" s="17" t="str">
        <f t="shared" si="0"/>
        <v>4.18/km</v>
      </c>
      <c r="H46" s="18">
        <f t="shared" si="1"/>
        <v>0.0061342592592592594</v>
      </c>
      <c r="I46" s="18">
        <f>F46-INDEX($F$4:$F$76,MATCH(D46,$D$4:$D$76,0))</f>
        <v>0.003761574074074077</v>
      </c>
    </row>
    <row r="47" spans="1:9" s="1" customFormat="1" ht="15" customHeight="1">
      <c r="A47" s="22">
        <v>44</v>
      </c>
      <c r="B47" s="52" t="s">
        <v>179</v>
      </c>
      <c r="C47" s="52" t="s">
        <v>67</v>
      </c>
      <c r="D47" s="22" t="s">
        <v>129</v>
      </c>
      <c r="E47" s="52" t="s">
        <v>180</v>
      </c>
      <c r="F47" s="55">
        <v>0.026921296296296294</v>
      </c>
      <c r="G47" s="17" t="str">
        <f t="shared" si="0"/>
        <v>4.18/km</v>
      </c>
      <c r="H47" s="18">
        <f t="shared" si="1"/>
        <v>0.006215277777777774</v>
      </c>
      <c r="I47" s="18">
        <f>F47-INDEX($F$4:$F$76,MATCH(D47,$D$4:$D$76,0))</f>
        <v>0.003842592592592592</v>
      </c>
    </row>
    <row r="48" spans="1:9" s="1" customFormat="1" ht="15" customHeight="1">
      <c r="A48" s="22">
        <v>45</v>
      </c>
      <c r="B48" s="52" t="s">
        <v>0</v>
      </c>
      <c r="C48" s="52" t="s">
        <v>66</v>
      </c>
      <c r="D48" s="22" t="s">
        <v>114</v>
      </c>
      <c r="E48" s="52" t="s">
        <v>91</v>
      </c>
      <c r="F48" s="55">
        <v>0.02694444444444444</v>
      </c>
      <c r="G48" s="17" t="str">
        <f t="shared" si="0"/>
        <v>4.19/km</v>
      </c>
      <c r="H48" s="18">
        <f t="shared" si="1"/>
        <v>0.006238425925925922</v>
      </c>
      <c r="I48" s="18">
        <f>F48-INDEX($F$4:$F$76,MATCH(D48,$D$4:$D$76,0))</f>
        <v>0.006203703703703701</v>
      </c>
    </row>
    <row r="49" spans="1:9" s="1" customFormat="1" ht="15" customHeight="1">
      <c r="A49" s="22">
        <v>46</v>
      </c>
      <c r="B49" s="52" t="s">
        <v>1</v>
      </c>
      <c r="C49" s="52" t="s">
        <v>83</v>
      </c>
      <c r="D49" s="22" t="s">
        <v>129</v>
      </c>
      <c r="E49" s="52" t="s">
        <v>180</v>
      </c>
      <c r="F49" s="55">
        <v>0.02697916666666667</v>
      </c>
      <c r="G49" s="17" t="str">
        <f t="shared" si="0"/>
        <v>4.19/km</v>
      </c>
      <c r="H49" s="18">
        <f t="shared" si="1"/>
        <v>0.006273148148148149</v>
      </c>
      <c r="I49" s="18">
        <f>F49-INDEX($F$4:$F$76,MATCH(D49,$D$4:$D$76,0))</f>
        <v>0.0039004629629629667</v>
      </c>
    </row>
    <row r="50" spans="1:9" s="1" customFormat="1" ht="15" customHeight="1">
      <c r="A50" s="22">
        <v>47</v>
      </c>
      <c r="B50" s="52" t="s">
        <v>2</v>
      </c>
      <c r="C50" s="52" t="s">
        <v>63</v>
      </c>
      <c r="D50" s="22" t="s">
        <v>137</v>
      </c>
      <c r="E50" s="52" t="s">
        <v>130</v>
      </c>
      <c r="F50" s="55">
        <v>0.02702546296296296</v>
      </c>
      <c r="G50" s="17" t="str">
        <f t="shared" si="0"/>
        <v>4.19/km</v>
      </c>
      <c r="H50" s="18">
        <f t="shared" si="1"/>
        <v>0.00631944444444444</v>
      </c>
      <c r="I50" s="18">
        <f>F50-INDEX($F$4:$F$76,MATCH(D50,$D$4:$D$76,0))</f>
        <v>0.002604166666666668</v>
      </c>
    </row>
    <row r="51" spans="1:9" s="1" customFormat="1" ht="15" customHeight="1">
      <c r="A51" s="22">
        <v>48</v>
      </c>
      <c r="B51" s="52" t="s">
        <v>3</v>
      </c>
      <c r="C51" s="52" t="s">
        <v>108</v>
      </c>
      <c r="D51" s="22" t="s">
        <v>129</v>
      </c>
      <c r="E51" s="52" t="s">
        <v>4</v>
      </c>
      <c r="F51" s="55">
        <v>0.027222222222222228</v>
      </c>
      <c r="G51" s="17" t="str">
        <f t="shared" si="0"/>
        <v>4.21/km</v>
      </c>
      <c r="H51" s="18">
        <f t="shared" si="1"/>
        <v>0.006516203703703708</v>
      </c>
      <c r="I51" s="18">
        <f>F51-INDEX($F$4:$F$76,MATCH(D51,$D$4:$D$76,0))</f>
        <v>0.0041435185185185255</v>
      </c>
    </row>
    <row r="52" spans="1:9" s="1" customFormat="1" ht="15" customHeight="1">
      <c r="A52" s="22">
        <v>49</v>
      </c>
      <c r="B52" s="52" t="s">
        <v>5</v>
      </c>
      <c r="C52" s="52" t="s">
        <v>6</v>
      </c>
      <c r="D52" s="22" t="s">
        <v>175</v>
      </c>
      <c r="E52" s="52" t="s">
        <v>116</v>
      </c>
      <c r="F52" s="55">
        <v>0.027222222222222228</v>
      </c>
      <c r="G52" s="17" t="str">
        <f t="shared" si="0"/>
        <v>4.21/km</v>
      </c>
      <c r="H52" s="18">
        <f t="shared" si="1"/>
        <v>0.006516203703703708</v>
      </c>
      <c r="I52" s="18">
        <f>F52-INDEX($F$4:$F$76,MATCH(D52,$D$4:$D$76,0))</f>
        <v>0.0003935185185185257</v>
      </c>
    </row>
    <row r="53" spans="1:9" s="3" customFormat="1" ht="15" customHeight="1">
      <c r="A53" s="22">
        <v>50</v>
      </c>
      <c r="B53" s="52" t="s">
        <v>7</v>
      </c>
      <c r="C53" s="52" t="s">
        <v>68</v>
      </c>
      <c r="D53" s="22" t="s">
        <v>163</v>
      </c>
      <c r="E53" s="52" t="s">
        <v>121</v>
      </c>
      <c r="F53" s="55">
        <v>0.027337962962962963</v>
      </c>
      <c r="G53" s="17" t="str">
        <f t="shared" si="0"/>
        <v>4.22/km</v>
      </c>
      <c r="H53" s="18">
        <f t="shared" si="1"/>
        <v>0.006631944444444444</v>
      </c>
      <c r="I53" s="18">
        <f>F53-INDEX($F$4:$F$76,MATCH(D53,$D$4:$D$76,0))</f>
        <v>0.0012499999999999976</v>
      </c>
    </row>
    <row r="54" spans="1:9" s="1" customFormat="1" ht="15" customHeight="1">
      <c r="A54" s="22">
        <v>51</v>
      </c>
      <c r="B54" s="52" t="s">
        <v>8</v>
      </c>
      <c r="C54" s="52" t="s">
        <v>61</v>
      </c>
      <c r="D54" s="22" t="s">
        <v>143</v>
      </c>
      <c r="E54" s="52" t="s">
        <v>131</v>
      </c>
      <c r="F54" s="55">
        <v>0.02803240740740741</v>
      </c>
      <c r="G54" s="17" t="str">
        <f t="shared" si="0"/>
        <v>4.29/km</v>
      </c>
      <c r="H54" s="18">
        <f t="shared" si="1"/>
        <v>0.007326388888888889</v>
      </c>
      <c r="I54" s="18">
        <f>F54-INDEX($F$4:$F$76,MATCH(D54,$D$4:$D$76,0))</f>
        <v>0.0034606481481481467</v>
      </c>
    </row>
    <row r="55" spans="1:9" s="1" customFormat="1" ht="15" customHeight="1">
      <c r="A55" s="22">
        <v>52</v>
      </c>
      <c r="B55" s="52" t="s">
        <v>9</v>
      </c>
      <c r="C55" s="52" t="s">
        <v>10</v>
      </c>
      <c r="D55" s="22" t="s">
        <v>11</v>
      </c>
      <c r="E55" s="52" t="s">
        <v>12</v>
      </c>
      <c r="F55" s="55">
        <v>0.02809027777777778</v>
      </c>
      <c r="G55" s="17" t="str">
        <f t="shared" si="0"/>
        <v>4.30/km</v>
      </c>
      <c r="H55" s="18">
        <f t="shared" si="1"/>
        <v>0.0073842592592592605</v>
      </c>
      <c r="I55" s="18">
        <f>F55-INDEX($F$4:$F$76,MATCH(D55,$D$4:$D$76,0))</f>
        <v>0</v>
      </c>
    </row>
    <row r="56" spans="1:9" s="1" customFormat="1" ht="15" customHeight="1">
      <c r="A56" s="22">
        <v>53</v>
      </c>
      <c r="B56" s="52" t="s">
        <v>71</v>
      </c>
      <c r="C56" s="52" t="s">
        <v>84</v>
      </c>
      <c r="D56" s="22" t="s">
        <v>129</v>
      </c>
      <c r="E56" s="52" t="s">
        <v>130</v>
      </c>
      <c r="F56" s="55">
        <v>0.02821759259259259</v>
      </c>
      <c r="G56" s="17" t="str">
        <f t="shared" si="0"/>
        <v>4.31/km</v>
      </c>
      <c r="H56" s="18">
        <f t="shared" si="1"/>
        <v>0.00751157407407407</v>
      </c>
      <c r="I56" s="18">
        <f>F56-INDEX($F$4:$F$76,MATCH(D56,$D$4:$D$76,0))</f>
        <v>0.005138888888888887</v>
      </c>
    </row>
    <row r="57" spans="1:9" s="1" customFormat="1" ht="15" customHeight="1">
      <c r="A57" s="22">
        <v>54</v>
      </c>
      <c r="B57" s="52" t="s">
        <v>13</v>
      </c>
      <c r="C57" s="52" t="s">
        <v>85</v>
      </c>
      <c r="D57" s="22" t="s">
        <v>129</v>
      </c>
      <c r="E57" s="52" t="s">
        <v>146</v>
      </c>
      <c r="F57" s="55">
        <v>0.028356481481481483</v>
      </c>
      <c r="G57" s="17" t="str">
        <f t="shared" si="0"/>
        <v>4.32/km</v>
      </c>
      <c r="H57" s="18">
        <f t="shared" si="1"/>
        <v>0.007650462962962963</v>
      </c>
      <c r="I57" s="18">
        <f>F57-INDEX($F$4:$F$76,MATCH(D57,$D$4:$D$76,0))</f>
        <v>0.0052777777777777805</v>
      </c>
    </row>
    <row r="58" spans="1:9" s="1" customFormat="1" ht="15" customHeight="1">
      <c r="A58" s="22">
        <v>55</v>
      </c>
      <c r="B58" s="52" t="s">
        <v>14</v>
      </c>
      <c r="C58" s="52" t="s">
        <v>69</v>
      </c>
      <c r="D58" s="22" t="s">
        <v>120</v>
      </c>
      <c r="E58" s="52" t="s">
        <v>130</v>
      </c>
      <c r="F58" s="55">
        <v>0.028587962962962964</v>
      </c>
      <c r="G58" s="17" t="str">
        <f t="shared" si="0"/>
        <v>4.34/km</v>
      </c>
      <c r="H58" s="18">
        <f t="shared" si="1"/>
        <v>0.007881944444444445</v>
      </c>
      <c r="I58" s="18">
        <f>F58-INDEX($F$4:$F$76,MATCH(D58,$D$4:$D$76,0))</f>
        <v>0.006076388888888892</v>
      </c>
    </row>
    <row r="59" spans="1:9" s="1" customFormat="1" ht="15" customHeight="1">
      <c r="A59" s="22">
        <v>56</v>
      </c>
      <c r="B59" s="52" t="s">
        <v>15</v>
      </c>
      <c r="C59" s="52" t="s">
        <v>62</v>
      </c>
      <c r="D59" s="22" t="s">
        <v>129</v>
      </c>
      <c r="E59" s="52" t="s">
        <v>16</v>
      </c>
      <c r="F59" s="55">
        <v>0.02871527777777778</v>
      </c>
      <c r="G59" s="17" t="str">
        <f t="shared" si="0"/>
        <v>4.36/km</v>
      </c>
      <c r="H59" s="18">
        <f t="shared" si="1"/>
        <v>0.008009259259259261</v>
      </c>
      <c r="I59" s="18">
        <f>F59-INDEX($F$4:$F$76,MATCH(D59,$D$4:$D$76,0))</f>
        <v>0.005636574074074079</v>
      </c>
    </row>
    <row r="60" spans="1:9" s="1" customFormat="1" ht="15" customHeight="1">
      <c r="A60" s="22">
        <v>57</v>
      </c>
      <c r="B60" s="52" t="s">
        <v>17</v>
      </c>
      <c r="C60" s="52" t="s">
        <v>18</v>
      </c>
      <c r="D60" s="22" t="s">
        <v>19</v>
      </c>
      <c r="E60" s="52" t="s">
        <v>16</v>
      </c>
      <c r="F60" s="55">
        <v>0.02872685185185185</v>
      </c>
      <c r="G60" s="17" t="str">
        <f t="shared" si="0"/>
        <v>4.36/km</v>
      </c>
      <c r="H60" s="18">
        <f t="shared" si="1"/>
        <v>0.008020833333333331</v>
      </c>
      <c r="I60" s="18">
        <f>F60-INDEX($F$4:$F$76,MATCH(D60,$D$4:$D$76,0))</f>
        <v>0</v>
      </c>
    </row>
    <row r="61" spans="1:9" s="1" customFormat="1" ht="15" customHeight="1">
      <c r="A61" s="22">
        <v>58</v>
      </c>
      <c r="B61" s="52" t="s">
        <v>20</v>
      </c>
      <c r="C61" s="52" t="s">
        <v>68</v>
      </c>
      <c r="D61" s="22" t="s">
        <v>11</v>
      </c>
      <c r="E61" s="52" t="s">
        <v>21</v>
      </c>
      <c r="F61" s="55">
        <v>0.028761574074074075</v>
      </c>
      <c r="G61" s="17" t="str">
        <f t="shared" si="0"/>
        <v>4.36/km</v>
      </c>
      <c r="H61" s="18">
        <f t="shared" si="1"/>
        <v>0.008055555555555555</v>
      </c>
      <c r="I61" s="18">
        <f>F61-INDEX($F$4:$F$76,MATCH(D61,$D$4:$D$76,0))</f>
        <v>0.0006712962962962948</v>
      </c>
    </row>
    <row r="62" spans="1:9" s="1" customFormat="1" ht="15" customHeight="1">
      <c r="A62" s="22">
        <v>59</v>
      </c>
      <c r="B62" s="52" t="s">
        <v>22</v>
      </c>
      <c r="C62" s="52" t="s">
        <v>61</v>
      </c>
      <c r="D62" s="22" t="s">
        <v>123</v>
      </c>
      <c r="E62" s="52" t="s">
        <v>130</v>
      </c>
      <c r="F62" s="55">
        <v>0.029050925925925928</v>
      </c>
      <c r="G62" s="17" t="str">
        <f t="shared" si="0"/>
        <v>4.39/km</v>
      </c>
      <c r="H62" s="18">
        <f t="shared" si="1"/>
        <v>0.008344907407407409</v>
      </c>
      <c r="I62" s="18">
        <f>F62-INDEX($F$4:$F$76,MATCH(D62,$D$4:$D$76,0))</f>
        <v>0.006342592592592594</v>
      </c>
    </row>
    <row r="63" spans="1:9" s="1" customFormat="1" ht="15" customHeight="1">
      <c r="A63" s="26">
        <v>60</v>
      </c>
      <c r="B63" s="57" t="s">
        <v>23</v>
      </c>
      <c r="C63" s="57" t="s">
        <v>24</v>
      </c>
      <c r="D63" s="26" t="s">
        <v>175</v>
      </c>
      <c r="E63" s="57" t="s">
        <v>105</v>
      </c>
      <c r="F63" s="58">
        <v>0.0290625</v>
      </c>
      <c r="G63" s="27" t="str">
        <f t="shared" si="0"/>
        <v>4.39/km</v>
      </c>
      <c r="H63" s="28">
        <f t="shared" si="1"/>
        <v>0.008356481481481482</v>
      </c>
      <c r="I63" s="28">
        <f>F63-INDEX($F$4:$F$76,MATCH(D63,$D$4:$D$76,0))</f>
        <v>0.0022337962962962997</v>
      </c>
    </row>
    <row r="64" spans="1:9" s="1" customFormat="1" ht="15" customHeight="1">
      <c r="A64" s="22">
        <v>61</v>
      </c>
      <c r="B64" s="52" t="s">
        <v>25</v>
      </c>
      <c r="C64" s="52" t="s">
        <v>96</v>
      </c>
      <c r="D64" s="22" t="s">
        <v>143</v>
      </c>
      <c r="E64" s="52" t="s">
        <v>146</v>
      </c>
      <c r="F64" s="55">
        <v>0.02951388888888889</v>
      </c>
      <c r="G64" s="17" t="str">
        <f t="shared" si="0"/>
        <v>4.43/km</v>
      </c>
      <c r="H64" s="18">
        <f t="shared" si="1"/>
        <v>0.008807870370370372</v>
      </c>
      <c r="I64" s="18">
        <f>F64-INDEX($F$4:$F$76,MATCH(D64,$D$4:$D$76,0))</f>
        <v>0.00494212962962963</v>
      </c>
    </row>
    <row r="65" spans="1:9" s="1" customFormat="1" ht="15" customHeight="1">
      <c r="A65" s="22">
        <v>62</v>
      </c>
      <c r="B65" s="52" t="s">
        <v>26</v>
      </c>
      <c r="C65" s="52" t="s">
        <v>27</v>
      </c>
      <c r="D65" s="22" t="s">
        <v>163</v>
      </c>
      <c r="E65" s="52" t="s">
        <v>130</v>
      </c>
      <c r="F65" s="55">
        <v>0.0303125</v>
      </c>
      <c r="G65" s="17" t="str">
        <f t="shared" si="0"/>
        <v>4.51/km</v>
      </c>
      <c r="H65" s="18">
        <f t="shared" si="1"/>
        <v>0.00960648148148148</v>
      </c>
      <c r="I65" s="18">
        <f>F65-INDEX($F$4:$F$76,MATCH(D65,$D$4:$D$76,0))</f>
        <v>0.004224537037037034</v>
      </c>
    </row>
    <row r="66" spans="1:9" s="1" customFormat="1" ht="15" customHeight="1">
      <c r="A66" s="22">
        <v>63</v>
      </c>
      <c r="B66" s="52" t="s">
        <v>28</v>
      </c>
      <c r="C66" s="52" t="s">
        <v>72</v>
      </c>
      <c r="D66" s="22" t="s">
        <v>143</v>
      </c>
      <c r="E66" s="52" t="s">
        <v>29</v>
      </c>
      <c r="F66" s="55">
        <v>0.0305787037037037</v>
      </c>
      <c r="G66" s="17" t="str">
        <f t="shared" si="0"/>
        <v>4.54/km</v>
      </c>
      <c r="H66" s="18">
        <f t="shared" si="1"/>
        <v>0.009872685185185182</v>
      </c>
      <c r="I66" s="18">
        <f>F66-INDEX($F$4:$F$76,MATCH(D66,$D$4:$D$76,0))</f>
        <v>0.00600694444444444</v>
      </c>
    </row>
    <row r="67" spans="1:9" s="1" customFormat="1" ht="15" customHeight="1">
      <c r="A67" s="22">
        <v>64</v>
      </c>
      <c r="B67" s="52" t="s">
        <v>30</v>
      </c>
      <c r="C67" s="52" t="s">
        <v>69</v>
      </c>
      <c r="D67" s="22" t="s">
        <v>123</v>
      </c>
      <c r="E67" s="52" t="s">
        <v>172</v>
      </c>
      <c r="F67" s="55">
        <v>0.030601851851851852</v>
      </c>
      <c r="G67" s="17" t="str">
        <f t="shared" si="0"/>
        <v>4.54/km</v>
      </c>
      <c r="H67" s="18">
        <f t="shared" si="1"/>
        <v>0.009895833333333333</v>
      </c>
      <c r="I67" s="18">
        <f>F67-INDEX($F$4:$F$76,MATCH(D67,$D$4:$D$76,0))</f>
        <v>0.007893518518518518</v>
      </c>
    </row>
    <row r="68" spans="1:9" s="1" customFormat="1" ht="15" customHeight="1">
      <c r="A68" s="22">
        <v>65</v>
      </c>
      <c r="B68" s="52" t="s">
        <v>31</v>
      </c>
      <c r="C68" s="52" t="s">
        <v>68</v>
      </c>
      <c r="D68" s="22" t="s">
        <v>32</v>
      </c>
      <c r="E68" s="52" t="s">
        <v>116</v>
      </c>
      <c r="F68" s="55">
        <v>0.030868055555555555</v>
      </c>
      <c r="G68" s="17" t="str">
        <f aca="true" t="shared" si="2" ref="G68:G76">TEXT(INT((HOUR(F68)*3600+MINUTE(F68)*60+SECOND(F68))/$I$2/60),"0")&amp;"."&amp;TEXT(MOD((HOUR(F68)*3600+MINUTE(F68)*60+SECOND(F68))/$I$2,60),"00")&amp;"/km"</f>
        <v>4.56/km</v>
      </c>
      <c r="H68" s="18">
        <f t="shared" si="1"/>
        <v>0.010162037037037035</v>
      </c>
      <c r="I68" s="18">
        <f>F68-INDEX($F$4:$F$76,MATCH(D68,$D$4:$D$76,0))</f>
        <v>0</v>
      </c>
    </row>
    <row r="69" spans="1:9" s="1" customFormat="1" ht="15" customHeight="1">
      <c r="A69" s="22">
        <v>66</v>
      </c>
      <c r="B69" s="52" t="s">
        <v>33</v>
      </c>
      <c r="C69" s="52" t="s">
        <v>68</v>
      </c>
      <c r="D69" s="22" t="s">
        <v>114</v>
      </c>
      <c r="E69" s="52" t="s">
        <v>116</v>
      </c>
      <c r="F69" s="55">
        <v>0.030868055555555555</v>
      </c>
      <c r="G69" s="17" t="str">
        <f t="shared" si="2"/>
        <v>4.56/km</v>
      </c>
      <c r="H69" s="18">
        <f t="shared" si="1"/>
        <v>0.010162037037037035</v>
      </c>
      <c r="I69" s="18">
        <f>F69-INDEX($F$4:$F$76,MATCH(D69,$D$4:$D$76,0))</f>
        <v>0.010127314814814815</v>
      </c>
    </row>
    <row r="70" spans="1:9" s="1" customFormat="1" ht="15" customHeight="1">
      <c r="A70" s="22">
        <v>67</v>
      </c>
      <c r="B70" s="52" t="s">
        <v>34</v>
      </c>
      <c r="C70" s="52" t="s">
        <v>35</v>
      </c>
      <c r="D70" s="22" t="s">
        <v>137</v>
      </c>
      <c r="E70" s="52" t="s">
        <v>36</v>
      </c>
      <c r="F70" s="55">
        <v>0.031041666666666665</v>
      </c>
      <c r="G70" s="17" t="str">
        <f t="shared" si="2"/>
        <v>4.58/km</v>
      </c>
      <c r="H70" s="18">
        <f aca="true" t="shared" si="3" ref="H70:H76">F70-$F$4</f>
        <v>0.010335648148148146</v>
      </c>
      <c r="I70" s="18">
        <f>F70-INDEX($F$4:$F$76,MATCH(D70,$D$4:$D$76,0))</f>
        <v>0.006620370370370374</v>
      </c>
    </row>
    <row r="71" spans="1:9" s="1" customFormat="1" ht="15" customHeight="1">
      <c r="A71" s="22">
        <v>68</v>
      </c>
      <c r="B71" s="52" t="s">
        <v>37</v>
      </c>
      <c r="C71" s="52" t="s">
        <v>46</v>
      </c>
      <c r="D71" s="22" t="s">
        <v>32</v>
      </c>
      <c r="E71" s="52" t="s">
        <v>91</v>
      </c>
      <c r="F71" s="55">
        <v>0.03236111111111111</v>
      </c>
      <c r="G71" s="17" t="str">
        <f t="shared" si="2"/>
        <v>5.11/km</v>
      </c>
      <c r="H71" s="18">
        <f t="shared" si="3"/>
        <v>0.011655092592592592</v>
      </c>
      <c r="I71" s="18">
        <f>F71-INDEX($F$4:$F$76,MATCH(D71,$D$4:$D$76,0))</f>
        <v>0.0014930555555555565</v>
      </c>
    </row>
    <row r="72" spans="1:9" s="1" customFormat="1" ht="15" customHeight="1">
      <c r="A72" s="22">
        <v>69</v>
      </c>
      <c r="B72" s="52" t="s">
        <v>38</v>
      </c>
      <c r="C72" s="52" t="s">
        <v>67</v>
      </c>
      <c r="D72" s="22" t="s">
        <v>137</v>
      </c>
      <c r="E72" s="52" t="s">
        <v>176</v>
      </c>
      <c r="F72" s="55">
        <v>0.032615740740740744</v>
      </c>
      <c r="G72" s="17" t="str">
        <f t="shared" si="2"/>
        <v>5.13/km</v>
      </c>
      <c r="H72" s="18">
        <f t="shared" si="3"/>
        <v>0.011909722222222224</v>
      </c>
      <c r="I72" s="18">
        <f>F72-INDEX($F$4:$F$76,MATCH(D72,$D$4:$D$76,0))</f>
        <v>0.008194444444444452</v>
      </c>
    </row>
    <row r="73" spans="1:9" s="1" customFormat="1" ht="15" customHeight="1">
      <c r="A73" s="22">
        <v>70</v>
      </c>
      <c r="B73" s="52" t="s">
        <v>39</v>
      </c>
      <c r="C73" s="52" t="s">
        <v>40</v>
      </c>
      <c r="D73" s="22" t="s">
        <v>19</v>
      </c>
      <c r="E73" s="52" t="s">
        <v>168</v>
      </c>
      <c r="F73" s="55">
        <v>0.03263888888888889</v>
      </c>
      <c r="G73" s="17" t="str">
        <f t="shared" si="2"/>
        <v>5.13/km</v>
      </c>
      <c r="H73" s="18">
        <f t="shared" si="3"/>
        <v>0.011932870370370371</v>
      </c>
      <c r="I73" s="18">
        <f>F73-INDEX($F$4:$F$76,MATCH(D73,$D$4:$D$76,0))</f>
        <v>0.00391203703703704</v>
      </c>
    </row>
    <row r="74" spans="1:9" s="1" customFormat="1" ht="15" customHeight="1">
      <c r="A74" s="22">
        <v>71</v>
      </c>
      <c r="B74" s="52" t="s">
        <v>104</v>
      </c>
      <c r="C74" s="52" t="s">
        <v>84</v>
      </c>
      <c r="D74" s="22" t="s">
        <v>32</v>
      </c>
      <c r="E74" s="52" t="s">
        <v>130</v>
      </c>
      <c r="F74" s="55">
        <v>0.03327546296296296</v>
      </c>
      <c r="G74" s="17" t="str">
        <f t="shared" si="2"/>
        <v>5.19/km</v>
      </c>
      <c r="H74" s="18">
        <f t="shared" si="3"/>
        <v>0.012569444444444439</v>
      </c>
      <c r="I74" s="18">
        <f>F74-INDEX($F$4:$F$76,MATCH(D74,$D$4:$D$76,0))</f>
        <v>0.0024074074074074032</v>
      </c>
    </row>
    <row r="75" spans="1:9" s="1" customFormat="1" ht="15" customHeight="1">
      <c r="A75" s="22">
        <v>72</v>
      </c>
      <c r="B75" s="52" t="s">
        <v>41</v>
      </c>
      <c r="C75" s="52" t="s">
        <v>101</v>
      </c>
      <c r="D75" s="22" t="s">
        <v>143</v>
      </c>
      <c r="E75" s="52" t="s">
        <v>42</v>
      </c>
      <c r="F75" s="55">
        <v>0.033900462962962966</v>
      </c>
      <c r="G75" s="17" t="str">
        <f t="shared" si="2"/>
        <v>5.25/km</v>
      </c>
      <c r="H75" s="18">
        <f t="shared" si="3"/>
        <v>0.013194444444444446</v>
      </c>
      <c r="I75" s="18">
        <f>F75-INDEX($F$4:$F$76,MATCH(D75,$D$4:$D$76,0))</f>
        <v>0.009328703703703704</v>
      </c>
    </row>
    <row r="76" spans="1:9" s="1" customFormat="1" ht="15" customHeight="1" thickBot="1">
      <c r="A76" s="23">
        <v>73</v>
      </c>
      <c r="B76" s="53" t="s">
        <v>43</v>
      </c>
      <c r="C76" s="53" t="s">
        <v>107</v>
      </c>
      <c r="D76" s="23" t="s">
        <v>32</v>
      </c>
      <c r="E76" s="53" t="s">
        <v>130</v>
      </c>
      <c r="F76" s="56">
        <v>0.0340625</v>
      </c>
      <c r="G76" s="19" t="str">
        <f t="shared" si="2"/>
        <v>5.27/km</v>
      </c>
      <c r="H76" s="20">
        <f t="shared" si="3"/>
        <v>0.013356481481481483</v>
      </c>
      <c r="I76" s="20">
        <f>F76-INDEX($F$4:$F$76,MATCH(D76,$D$4:$D$76,0))</f>
        <v>0.0031944444444444477</v>
      </c>
    </row>
  </sheetData>
  <autoFilter ref="A3:I7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7" t="str">
        <f>Individuale!A1</f>
        <v>Trofeo Pizzo e Punta 5ª edizione</v>
      </c>
      <c r="B1" s="38"/>
      <c r="C1" s="39"/>
    </row>
    <row r="2" spans="1:3" ht="33" customHeight="1" thickBot="1">
      <c r="A2" s="40" t="str">
        <f>Individuale!A2&amp;" km. "&amp;Individuale!I2</f>
        <v>Gaeta (LT) Italia - Domenica 27/12/2009 km. 9</v>
      </c>
      <c r="B2" s="41"/>
      <c r="C2" s="42"/>
    </row>
    <row r="3" spans="1:3" ht="24.75" customHeight="1" thickBot="1">
      <c r="A3" s="13" t="s">
        <v>49</v>
      </c>
      <c r="B3" s="14" t="s">
        <v>53</v>
      </c>
      <c r="C3" s="14" t="s">
        <v>58</v>
      </c>
    </row>
    <row r="4" spans="1:3" ht="15" customHeight="1">
      <c r="A4" s="24">
        <v>1</v>
      </c>
      <c r="B4" s="43" t="s">
        <v>130</v>
      </c>
      <c r="C4" s="46">
        <v>14</v>
      </c>
    </row>
    <row r="5" spans="1:3" ht="15" customHeight="1">
      <c r="A5" s="25">
        <v>2</v>
      </c>
      <c r="B5" s="44" t="s">
        <v>116</v>
      </c>
      <c r="C5" s="47">
        <v>7</v>
      </c>
    </row>
    <row r="6" spans="1:3" ht="15" customHeight="1">
      <c r="A6" s="25">
        <v>3</v>
      </c>
      <c r="B6" s="44" t="s">
        <v>146</v>
      </c>
      <c r="C6" s="47">
        <v>5</v>
      </c>
    </row>
    <row r="7" spans="1:3" ht="15" customHeight="1">
      <c r="A7" s="25">
        <v>4</v>
      </c>
      <c r="B7" s="44" t="s">
        <v>91</v>
      </c>
      <c r="C7" s="47">
        <v>4</v>
      </c>
    </row>
    <row r="8" spans="1:3" ht="15" customHeight="1">
      <c r="A8" s="25">
        <v>5</v>
      </c>
      <c r="B8" s="44" t="s">
        <v>131</v>
      </c>
      <c r="C8" s="47">
        <v>4</v>
      </c>
    </row>
    <row r="9" spans="1:3" ht="15" customHeight="1">
      <c r="A9" s="29">
        <v>6</v>
      </c>
      <c r="B9" s="49" t="s">
        <v>105</v>
      </c>
      <c r="C9" s="50">
        <v>3</v>
      </c>
    </row>
    <row r="10" spans="1:3" ht="15" customHeight="1">
      <c r="A10" s="25">
        <v>7</v>
      </c>
      <c r="B10" s="44" t="s">
        <v>121</v>
      </c>
      <c r="C10" s="47">
        <v>3</v>
      </c>
    </row>
    <row r="11" spans="1:3" ht="15" customHeight="1">
      <c r="A11" s="25">
        <v>8</v>
      </c>
      <c r="B11" s="44" t="s">
        <v>16</v>
      </c>
      <c r="C11" s="47">
        <v>2</v>
      </c>
    </row>
    <row r="12" spans="1:3" ht="15" customHeight="1">
      <c r="A12" s="25">
        <v>9</v>
      </c>
      <c r="B12" s="44" t="s">
        <v>168</v>
      </c>
      <c r="C12" s="47">
        <v>2</v>
      </c>
    </row>
    <row r="13" spans="1:3" ht="15" customHeight="1">
      <c r="A13" s="25">
        <v>10</v>
      </c>
      <c r="B13" s="44" t="s">
        <v>172</v>
      </c>
      <c r="C13" s="47">
        <v>2</v>
      </c>
    </row>
    <row r="14" spans="1:3" ht="15" customHeight="1">
      <c r="A14" s="25">
        <v>11</v>
      </c>
      <c r="B14" s="44" t="s">
        <v>176</v>
      </c>
      <c r="C14" s="47">
        <v>2</v>
      </c>
    </row>
    <row r="15" spans="1:3" ht="15" customHeight="1">
      <c r="A15" s="25">
        <v>12</v>
      </c>
      <c r="B15" s="44" t="s">
        <v>180</v>
      </c>
      <c r="C15" s="47">
        <v>2</v>
      </c>
    </row>
    <row r="16" spans="1:3" ht="15" customHeight="1">
      <c r="A16" s="25">
        <v>13</v>
      </c>
      <c r="B16" s="44" t="s">
        <v>124</v>
      </c>
      <c r="C16" s="47">
        <v>2</v>
      </c>
    </row>
    <row r="17" spans="1:3" ht="15" customHeight="1">
      <c r="A17" s="25">
        <v>14</v>
      </c>
      <c r="B17" s="44" t="s">
        <v>118</v>
      </c>
      <c r="C17" s="47">
        <v>1</v>
      </c>
    </row>
    <row r="18" spans="1:3" ht="15" customHeight="1">
      <c r="A18" s="25">
        <v>15</v>
      </c>
      <c r="B18" s="44" t="s">
        <v>21</v>
      </c>
      <c r="C18" s="47">
        <v>1</v>
      </c>
    </row>
    <row r="19" spans="1:3" ht="15" customHeight="1">
      <c r="A19" s="25">
        <v>16</v>
      </c>
      <c r="B19" s="44" t="s">
        <v>140</v>
      </c>
      <c r="C19" s="47">
        <v>1</v>
      </c>
    </row>
    <row r="20" spans="1:3" ht="15" customHeight="1">
      <c r="A20" s="25">
        <v>17</v>
      </c>
      <c r="B20" s="44" t="s">
        <v>126</v>
      </c>
      <c r="C20" s="47">
        <v>1</v>
      </c>
    </row>
    <row r="21" spans="1:3" ht="15" customHeight="1">
      <c r="A21" s="25">
        <v>18</v>
      </c>
      <c r="B21" s="44" t="s">
        <v>29</v>
      </c>
      <c r="C21" s="47">
        <v>1</v>
      </c>
    </row>
    <row r="22" spans="1:3" ht="15" customHeight="1">
      <c r="A22" s="25">
        <v>19</v>
      </c>
      <c r="B22" s="44" t="s">
        <v>42</v>
      </c>
      <c r="C22" s="47">
        <v>1</v>
      </c>
    </row>
    <row r="23" spans="1:3" ht="15" customHeight="1">
      <c r="A23" s="25">
        <v>20</v>
      </c>
      <c r="B23" s="44" t="s">
        <v>113</v>
      </c>
      <c r="C23" s="47">
        <v>1</v>
      </c>
    </row>
    <row r="24" spans="1:3" ht="15" customHeight="1">
      <c r="A24" s="25">
        <v>21</v>
      </c>
      <c r="B24" s="44" t="s">
        <v>144</v>
      </c>
      <c r="C24" s="47">
        <v>1</v>
      </c>
    </row>
    <row r="25" spans="1:3" ht="15" customHeight="1">
      <c r="A25" s="25">
        <v>22</v>
      </c>
      <c r="B25" s="44" t="s">
        <v>161</v>
      </c>
      <c r="C25" s="47">
        <v>1</v>
      </c>
    </row>
    <row r="26" spans="1:3" ht="15" customHeight="1">
      <c r="A26" s="25">
        <v>23</v>
      </c>
      <c r="B26" s="44" t="s">
        <v>167</v>
      </c>
      <c r="C26" s="47">
        <v>1</v>
      </c>
    </row>
    <row r="27" spans="1:3" ht="15" customHeight="1">
      <c r="A27" s="25">
        <v>24</v>
      </c>
      <c r="B27" s="44" t="s">
        <v>36</v>
      </c>
      <c r="C27" s="47">
        <v>1</v>
      </c>
    </row>
    <row r="28" spans="1:3" ht="15" customHeight="1">
      <c r="A28" s="25">
        <v>25</v>
      </c>
      <c r="B28" s="44" t="s">
        <v>178</v>
      </c>
      <c r="C28" s="47">
        <v>1</v>
      </c>
    </row>
    <row r="29" spans="1:3" ht="15" customHeight="1">
      <c r="A29" s="25">
        <v>26</v>
      </c>
      <c r="B29" s="44" t="s">
        <v>73</v>
      </c>
      <c r="C29" s="47">
        <v>1</v>
      </c>
    </row>
    <row r="30" spans="1:3" ht="15" customHeight="1">
      <c r="A30" s="25">
        <v>27</v>
      </c>
      <c r="B30" s="44" t="s">
        <v>152</v>
      </c>
      <c r="C30" s="47">
        <v>1</v>
      </c>
    </row>
    <row r="31" spans="1:3" ht="15" customHeight="1">
      <c r="A31" s="25">
        <v>28</v>
      </c>
      <c r="B31" s="44" t="s">
        <v>4</v>
      </c>
      <c r="C31" s="47">
        <v>1</v>
      </c>
    </row>
    <row r="32" spans="1:3" ht="15" customHeight="1">
      <c r="A32" s="25">
        <v>29</v>
      </c>
      <c r="B32" s="44" t="s">
        <v>148</v>
      </c>
      <c r="C32" s="47">
        <v>1</v>
      </c>
    </row>
    <row r="33" spans="1:3" ht="15" customHeight="1">
      <c r="A33" s="25">
        <v>30</v>
      </c>
      <c r="B33" s="44" t="s">
        <v>157</v>
      </c>
      <c r="C33" s="47">
        <v>1</v>
      </c>
    </row>
    <row r="34" spans="1:3" ht="15" customHeight="1">
      <c r="A34" s="25">
        <v>31</v>
      </c>
      <c r="B34" s="44" t="s">
        <v>151</v>
      </c>
      <c r="C34" s="47">
        <v>1</v>
      </c>
    </row>
    <row r="35" spans="1:3" ht="15" customHeight="1">
      <c r="A35" s="25">
        <v>32</v>
      </c>
      <c r="B35" s="44" t="s">
        <v>106</v>
      </c>
      <c r="C35" s="47">
        <v>1</v>
      </c>
    </row>
    <row r="36" spans="1:3" ht="15" customHeight="1">
      <c r="A36" s="25">
        <v>33</v>
      </c>
      <c r="B36" s="44" t="s">
        <v>12</v>
      </c>
      <c r="C36" s="47">
        <v>1</v>
      </c>
    </row>
    <row r="37" spans="1:3" ht="15" customHeight="1" thickBot="1">
      <c r="A37" s="31">
        <v>34</v>
      </c>
      <c r="B37" s="45" t="s">
        <v>138</v>
      </c>
      <c r="C37" s="48">
        <v>1</v>
      </c>
    </row>
    <row r="38" ht="12.75">
      <c r="C38" s="4">
        <f>SUM(C4:C37)</f>
        <v>73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2010-01-25T14:55:42Z</dcterms:modified>
  <cp:category/>
  <cp:version/>
  <cp:contentType/>
  <cp:contentStatus/>
</cp:coreProperties>
</file>